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1cordps\Documents\Regulatory-related\Division tasks\PS_and_checklist\2_Checklist\Version 6\"/>
    </mc:Choice>
  </mc:AlternateContent>
  <bookViews>
    <workbookView xWindow="420" yWindow="276" windowWidth="15600" windowHeight="11580"/>
  </bookViews>
  <sheets>
    <sheet name="Checklist" sheetId="15" r:id="rId1"/>
    <sheet name="Table 1 (Qualitative)" sheetId="16" r:id="rId2"/>
    <sheet name="Table 2 (Preservation)" sheetId="20" r:id="rId3"/>
    <sheet name="BAMI (col A)" sheetId="18" r:id="rId4"/>
    <sheet name="BAMI (col B)" sheetId="19" r:id="rId5"/>
    <sheet name="BAMI (col C)" sheetId="11" r:id="rId6"/>
    <sheet name="Lists of terms" sheetId="17" r:id="rId7"/>
  </sheets>
  <definedNames>
    <definedName name="_xlnm.Print_Area" localSheetId="0">Checklist!$A$1:$N$58</definedName>
  </definedNames>
  <calcPr calcId="152511"/>
</workbook>
</file>

<file path=xl/calcChain.xml><?xml version="1.0" encoding="utf-8"?>
<calcChain xmlns="http://schemas.openxmlformats.org/spreadsheetml/2006/main">
  <c r="D51" i="15" l="1"/>
  <c r="H51" i="15"/>
  <c r="L51" i="15"/>
  <c r="L36" i="15"/>
  <c r="H36" i="15"/>
  <c r="D35" i="15"/>
  <c r="N34" i="15" l="1"/>
  <c r="L34" i="15"/>
  <c r="J34" i="15"/>
  <c r="H34" i="15"/>
  <c r="L35" i="15"/>
  <c r="H35" i="15"/>
  <c r="C32" i="20"/>
  <c r="C20" i="20"/>
  <c r="C8" i="20"/>
  <c r="F19" i="11" l="1"/>
  <c r="E19" i="11"/>
  <c r="C19" i="11"/>
  <c r="D19" i="11" s="1"/>
  <c r="B19" i="11"/>
  <c r="F19" i="19"/>
  <c r="E19" i="19"/>
  <c r="C19" i="19"/>
  <c r="B19" i="19"/>
  <c r="D19" i="19" s="1"/>
  <c r="F19" i="18"/>
  <c r="E19" i="18"/>
  <c r="C19" i="18"/>
  <c r="B19" i="18"/>
  <c r="D19" i="18" l="1"/>
  <c r="C28" i="19"/>
  <c r="F27" i="19"/>
  <c r="G27" i="19" s="1"/>
  <c r="E27" i="19"/>
  <c r="E28" i="19" s="1"/>
  <c r="C27" i="19"/>
  <c r="B27" i="19"/>
  <c r="B28" i="19" s="1"/>
  <c r="G26" i="19"/>
  <c r="G25" i="19"/>
  <c r="G24" i="19"/>
  <c r="G23" i="19"/>
  <c r="G22" i="19"/>
  <c r="F20" i="19"/>
  <c r="G20" i="19" s="1"/>
  <c r="E20" i="19"/>
  <c r="C20" i="19"/>
  <c r="B20" i="19"/>
  <c r="G19" i="19"/>
  <c r="G18" i="19"/>
  <c r="G17" i="19"/>
  <c r="F14" i="19"/>
  <c r="G14" i="19" s="1"/>
  <c r="E14" i="19"/>
  <c r="E15" i="19" s="1"/>
  <c r="C14" i="19"/>
  <c r="C15" i="19" s="1"/>
  <c r="B14" i="19"/>
  <c r="B15" i="19" s="1"/>
  <c r="G13" i="19"/>
  <c r="G12" i="19"/>
  <c r="G11" i="19"/>
  <c r="E9" i="19"/>
  <c r="G8" i="19"/>
  <c r="F8" i="19"/>
  <c r="F9" i="19" s="1"/>
  <c r="E8" i="19"/>
  <c r="C8" i="19"/>
  <c r="B8" i="19"/>
  <c r="B9" i="19" s="1"/>
  <c r="G7" i="19"/>
  <c r="G6" i="19"/>
  <c r="G5" i="19"/>
  <c r="G4" i="19"/>
  <c r="F27" i="18"/>
  <c r="F28" i="18" s="1"/>
  <c r="E27" i="18"/>
  <c r="G27" i="18" s="1"/>
  <c r="C27" i="18"/>
  <c r="C28" i="18" s="1"/>
  <c r="B27" i="18"/>
  <c r="B28" i="18" s="1"/>
  <c r="G26" i="18"/>
  <c r="G25" i="18"/>
  <c r="G24" i="18"/>
  <c r="G23" i="18"/>
  <c r="G22" i="18"/>
  <c r="F20" i="18"/>
  <c r="E20" i="18"/>
  <c r="C20" i="18"/>
  <c r="B20" i="18"/>
  <c r="G19" i="18"/>
  <c r="G18" i="18"/>
  <c r="G17" i="18"/>
  <c r="E15" i="18"/>
  <c r="F14" i="18"/>
  <c r="F15" i="18" s="1"/>
  <c r="E14" i="18"/>
  <c r="C14" i="18"/>
  <c r="C15" i="18" s="1"/>
  <c r="D15" i="18" s="1"/>
  <c r="B14" i="18"/>
  <c r="B15" i="18" s="1"/>
  <c r="G13" i="18"/>
  <c r="G12" i="18"/>
  <c r="G11" i="18"/>
  <c r="F8" i="18"/>
  <c r="E8" i="18"/>
  <c r="E9" i="18" s="1"/>
  <c r="C8" i="18"/>
  <c r="C9" i="18" s="1"/>
  <c r="B8" i="18"/>
  <c r="B9" i="18" s="1"/>
  <c r="G7" i="18"/>
  <c r="G6" i="18"/>
  <c r="G5" i="18"/>
  <c r="G4" i="18"/>
  <c r="L47" i="15"/>
  <c r="L46" i="15"/>
  <c r="L45" i="15"/>
  <c r="H47" i="15"/>
  <c r="H46" i="15"/>
  <c r="H45" i="15"/>
  <c r="D47" i="15"/>
  <c r="D45" i="15"/>
  <c r="L41" i="15"/>
  <c r="H41" i="15"/>
  <c r="D41" i="15"/>
  <c r="D37" i="15"/>
  <c r="D38" i="15"/>
  <c r="D46" i="15"/>
  <c r="D39" i="15"/>
  <c r="D40" i="15"/>
  <c r="H39" i="15"/>
  <c r="H40" i="15"/>
  <c r="L39" i="15"/>
  <c r="L40" i="15"/>
  <c r="D8" i="19" l="1"/>
  <c r="E29" i="19"/>
  <c r="F15" i="19"/>
  <c r="G15" i="19" s="1"/>
  <c r="D20" i="18"/>
  <c r="G15" i="18"/>
  <c r="D28" i="18"/>
  <c r="D15" i="19"/>
  <c r="D20" i="19"/>
  <c r="G8" i="18"/>
  <c r="G14" i="18"/>
  <c r="G20" i="18"/>
  <c r="D27" i="18"/>
  <c r="D14" i="19"/>
  <c r="D27" i="19"/>
  <c r="B29" i="19"/>
  <c r="G9" i="19"/>
  <c r="D28" i="19"/>
  <c r="F28" i="19"/>
  <c r="G28" i="19" s="1"/>
  <c r="C9" i="19"/>
  <c r="B29" i="18"/>
  <c r="D9" i="18"/>
  <c r="C29" i="18"/>
  <c r="E28" i="18"/>
  <c r="E29" i="18" s="1"/>
  <c r="D8" i="18"/>
  <c r="F9" i="18"/>
  <c r="D14" i="18"/>
  <c r="G29" i="19" l="1"/>
  <c r="G28" i="18"/>
  <c r="D29" i="18"/>
  <c r="C29" i="19"/>
  <c r="D9" i="19"/>
  <c r="D29" i="19" s="1"/>
  <c r="H27" i="19" s="1"/>
  <c r="F29" i="19"/>
  <c r="F29" i="18"/>
  <c r="G9" i="18"/>
  <c r="N12" i="15"/>
  <c r="L12" i="15"/>
  <c r="J12" i="15"/>
  <c r="H12" i="15"/>
  <c r="D12" i="15"/>
  <c r="D34" i="15" s="1"/>
  <c r="F12" i="15"/>
  <c r="F34" i="15" s="1"/>
  <c r="D36" i="15" l="1"/>
  <c r="H27" i="18"/>
  <c r="J29" i="18" s="1"/>
  <c r="G29" i="18"/>
  <c r="H29" i="19"/>
  <c r="J29" i="19"/>
  <c r="H29" i="18"/>
  <c r="F27" i="11" l="1"/>
  <c r="F28" i="11" s="1"/>
  <c r="E27" i="11"/>
  <c r="C27" i="11"/>
  <c r="C28" i="11" s="1"/>
  <c r="B27" i="11"/>
  <c r="B28" i="11" s="1"/>
  <c r="G26" i="11"/>
  <c r="G25" i="11"/>
  <c r="G24" i="11"/>
  <c r="G23" i="11"/>
  <c r="G22" i="11"/>
  <c r="F20" i="11"/>
  <c r="E20" i="11"/>
  <c r="B20" i="11"/>
  <c r="G18" i="11"/>
  <c r="G17" i="11"/>
  <c r="F14" i="11"/>
  <c r="F15" i="11" s="1"/>
  <c r="E14" i="11"/>
  <c r="E15" i="11" s="1"/>
  <c r="C14" i="11"/>
  <c r="B14" i="11"/>
  <c r="B15" i="11" s="1"/>
  <c r="G13" i="11"/>
  <c r="G12" i="11"/>
  <c r="G11" i="11"/>
  <c r="F8" i="11"/>
  <c r="F9" i="11" s="1"/>
  <c r="E8" i="11"/>
  <c r="E9" i="11" s="1"/>
  <c r="C8" i="11"/>
  <c r="C9" i="11" s="1"/>
  <c r="B8" i="11"/>
  <c r="B9" i="11" s="1"/>
  <c r="G7" i="11"/>
  <c r="G6" i="11"/>
  <c r="G5" i="11"/>
  <c r="G4" i="11"/>
  <c r="F29" i="11" l="1"/>
  <c r="B29" i="11"/>
  <c r="D8" i="11"/>
  <c r="G14" i="11"/>
  <c r="G9" i="11"/>
  <c r="D9" i="11"/>
  <c r="D14" i="11"/>
  <c r="G27" i="11"/>
  <c r="D27" i="11"/>
  <c r="G20" i="11"/>
  <c r="G19" i="11"/>
  <c r="G15" i="11"/>
  <c r="D28" i="11"/>
  <c r="E28" i="11"/>
  <c r="G28" i="11" s="1"/>
  <c r="G8" i="11"/>
  <c r="C15" i="11"/>
  <c r="D15" i="11" s="1"/>
  <c r="C20" i="11"/>
  <c r="D20" i="11" s="1"/>
  <c r="D29" i="11" s="1"/>
  <c r="G29" i="11" l="1"/>
  <c r="C29" i="11"/>
  <c r="E29" i="11"/>
  <c r="H27" i="11" l="1"/>
  <c r="J29" i="11" s="1"/>
  <c r="H29" i="11" l="1"/>
  <c r="D52" i="15" l="1"/>
  <c r="D43" i="15" l="1"/>
  <c r="D44" i="15"/>
  <c r="H37" i="15"/>
  <c r="H38" i="15"/>
  <c r="H44" i="15" s="1"/>
  <c r="H43" i="15" l="1"/>
  <c r="H52" i="15"/>
  <c r="L37" i="15" s="1"/>
  <c r="L38" i="15"/>
  <c r="L44" i="15" s="1"/>
  <c r="L52" i="15" l="1"/>
  <c r="L43" i="15"/>
</calcChain>
</file>

<file path=xl/sharedStrings.xml><?xml version="1.0" encoding="utf-8"?>
<sst xmlns="http://schemas.openxmlformats.org/spreadsheetml/2006/main" count="480" uniqueCount="192">
  <si>
    <t>4.1 Buffer and Landscape Context</t>
  </si>
  <si>
    <t>4.1.1 Landscape Connectivity</t>
  </si>
  <si>
    <t>4.1.2 Percent of AA with Buffer</t>
  </si>
  <si>
    <t>4.1.3 Average Buffer Width</t>
  </si>
  <si>
    <t>4.1.4 Buffer Condition</t>
  </si>
  <si>
    <t>4.2 Attribute 2: Hydrology</t>
  </si>
  <si>
    <t>4.2.1 Water Source</t>
  </si>
  <si>
    <t>4.2.2 Hydroperiod or Channel Stability</t>
  </si>
  <si>
    <t>4.2.3 Hydrologic Connectivity</t>
  </si>
  <si>
    <t>4.3 Attribute 3: Physical Structure</t>
  </si>
  <si>
    <t>4.3.1 Structural Patch Richness</t>
  </si>
  <si>
    <t>4.3.2 Topographic Complexity</t>
  </si>
  <si>
    <t>4.4 Attribute 4: Biotic Structure</t>
  </si>
  <si>
    <r>
      <t>Impact</t>
    </r>
    <r>
      <rPr>
        <vertAlign val="subscript"/>
        <sz val="10"/>
        <rFont val="Arial"/>
        <family val="2"/>
      </rPr>
      <t>Before</t>
    </r>
  </si>
  <si>
    <r>
      <t>Impact</t>
    </r>
    <r>
      <rPr>
        <vertAlign val="subscript"/>
        <sz val="10"/>
        <rFont val="Arial"/>
        <family val="2"/>
      </rPr>
      <t>After</t>
    </r>
  </si>
  <si>
    <r>
      <t>Mitigation</t>
    </r>
    <r>
      <rPr>
        <vertAlign val="subscript"/>
        <sz val="10"/>
        <rFont val="Arial"/>
        <family val="2"/>
      </rPr>
      <t>Before</t>
    </r>
  </si>
  <si>
    <r>
      <t>Impact</t>
    </r>
    <r>
      <rPr>
        <vertAlign val="subscript"/>
        <sz val="10"/>
        <rFont val="Arial"/>
        <family val="2"/>
      </rPr>
      <t>delta</t>
    </r>
  </si>
  <si>
    <r>
      <t>Mitigation</t>
    </r>
    <r>
      <rPr>
        <vertAlign val="subscript"/>
        <sz val="10"/>
        <rFont val="Arial"/>
        <family val="2"/>
      </rPr>
      <t>After</t>
    </r>
  </si>
  <si>
    <t>Functions/conditions</t>
  </si>
  <si>
    <t xml:space="preserve">Instructions: </t>
  </si>
  <si>
    <t>4.4.1 Number of Plant Layers</t>
  </si>
  <si>
    <t>4.4.3 Percent Invasion</t>
  </si>
  <si>
    <t>RAW SCORE</t>
  </si>
  <si>
    <t>FINAL SCORE</t>
  </si>
  <si>
    <t>OVERALL SCORE</t>
  </si>
  <si>
    <r>
      <t>Mitigation</t>
    </r>
    <r>
      <rPr>
        <vertAlign val="subscript"/>
        <sz val="10"/>
        <rFont val="Arial"/>
        <family val="2"/>
      </rPr>
      <t>delta</t>
    </r>
  </si>
  <si>
    <t>Corps File No.:</t>
  </si>
  <si>
    <t>Impact Site Name:</t>
  </si>
  <si>
    <t>Impact Cowardin or HGM type:</t>
  </si>
  <si>
    <t>Column A</t>
  </si>
  <si>
    <t>Mitigation Site Name:</t>
  </si>
  <si>
    <t>Mitigation Type:</t>
  </si>
  <si>
    <t>Cowardin/HGM type:</t>
  </si>
  <si>
    <t>Column B</t>
  </si>
  <si>
    <t>Column C</t>
  </si>
  <si>
    <t>Ratio adjustment:</t>
  </si>
  <si>
    <t>PM justification:</t>
  </si>
  <si>
    <t>Ratio adjustment from BAMI procedure (attached):</t>
  </si>
  <si>
    <t xml:space="preserve">PM justification: </t>
  </si>
  <si>
    <t xml:space="preserve">Type conversion: </t>
  </si>
  <si>
    <t>Final ratio:</t>
  </si>
  <si>
    <t>Proposed impact (total):</t>
  </si>
  <si>
    <t>linear feet</t>
  </si>
  <si>
    <t>to Resource type:</t>
  </si>
  <si>
    <t>Cowardin or HGM:</t>
  </si>
  <si>
    <t>of Resource type:</t>
  </si>
  <si>
    <t>Additional PM comments:</t>
  </si>
  <si>
    <t>Impact Unmitigated:</t>
  </si>
  <si>
    <t>Remaining impact (acres):</t>
  </si>
  <si>
    <t>Remaining impact (linear feet):</t>
  </si>
  <si>
    <t>acres</t>
  </si>
  <si>
    <t>Required Mitigation:</t>
  </si>
  <si>
    <t>Riverine</t>
  </si>
  <si>
    <t>%</t>
  </si>
  <si>
    <r>
      <t>Qualitative impact-mitigation comparison</t>
    </r>
    <r>
      <rPr>
        <sz val="8"/>
        <rFont val="Arial"/>
        <family val="2"/>
      </rPr>
      <t xml:space="preserve">: </t>
    </r>
  </si>
  <si>
    <r>
      <t>Quantitative</t>
    </r>
    <r>
      <rPr>
        <sz val="8"/>
        <rFont val="Arial"/>
        <family val="2"/>
      </rPr>
      <t xml:space="preserve"> </t>
    </r>
    <r>
      <rPr>
        <b/>
        <sz val="8"/>
        <rFont val="Arial"/>
        <family val="2"/>
      </rPr>
      <t xml:space="preserve"> impact-mitigation comparison</t>
    </r>
    <r>
      <rPr>
        <sz val="8"/>
        <rFont val="Arial"/>
        <family val="2"/>
      </rPr>
      <t xml:space="preserve">: </t>
    </r>
  </si>
  <si>
    <r>
      <t>Mitigation site location</t>
    </r>
    <r>
      <rPr>
        <sz val="8"/>
        <rFont val="Arial"/>
        <family val="2"/>
      </rPr>
      <t xml:space="preserve">: </t>
    </r>
  </si>
  <si>
    <r>
      <t>Net loss of aquatic resource surface area</t>
    </r>
    <r>
      <rPr>
        <sz val="8"/>
        <rFont val="Arial"/>
        <family val="2"/>
      </rPr>
      <t>:</t>
    </r>
  </si>
  <si>
    <r>
      <t>Temporal loss</t>
    </r>
    <r>
      <rPr>
        <sz val="8"/>
        <rFont val="Arial"/>
        <family val="2"/>
      </rPr>
      <t xml:space="preserve">: </t>
    </r>
  </si>
  <si>
    <r>
      <t>Final mitigation ratio(s):</t>
    </r>
    <r>
      <rPr>
        <sz val="8"/>
        <rFont val="Arial"/>
        <family val="2"/>
      </rPr>
      <t xml:space="preserve"> </t>
    </r>
  </si>
  <si>
    <t>Remaining impact:</t>
  </si>
  <si>
    <t>Project Manager:</t>
  </si>
  <si>
    <t>Impact distance:</t>
  </si>
  <si>
    <t>Impact area :</t>
  </si>
  <si>
    <t xml:space="preserve">Final compensatory mitigation requirements: </t>
  </si>
  <si>
    <t>(CRAM example)</t>
  </si>
  <si>
    <r>
      <t>Quotient=ABS(M/I)</t>
    </r>
    <r>
      <rPr>
        <vertAlign val="subscript"/>
        <sz val="10"/>
        <rFont val="Arial"/>
        <family val="2"/>
      </rPr>
      <t>deltas</t>
    </r>
  </si>
  <si>
    <t>Baseline ratio:</t>
  </si>
  <si>
    <t>:</t>
  </si>
  <si>
    <r>
      <rPr>
        <b/>
        <sz val="10"/>
        <rFont val="Arial"/>
        <family val="2"/>
      </rPr>
      <t>1.</t>
    </r>
    <r>
      <rPr>
        <sz val="10"/>
        <rFont val="Arial"/>
        <family val="2"/>
      </rPr>
      <t xml:space="preserve"> Choose functional method.  Acceptable functional assessment methods must be aquatic resource-based, standardized, comparable from site to site, peer-reviewed, and must be approved by the applicable Corps District.</t>
    </r>
  </si>
  <si>
    <r>
      <rPr>
        <b/>
        <sz val="10"/>
        <rFont val="Arial"/>
        <family val="2"/>
      </rPr>
      <t>5.</t>
    </r>
    <r>
      <rPr>
        <sz val="10"/>
        <rFont val="Arial"/>
        <family val="2"/>
      </rPr>
      <t xml:space="preserve"> To get baseline ratio: If quotient (Q) is less than 1, baseline ratio = 1/Q : 1; if quotient is greater than 1, baseline ratio = 1 : Q.</t>
    </r>
  </si>
  <si>
    <t>perennial</t>
  </si>
  <si>
    <t xml:space="preserve">Additional PM comments: </t>
  </si>
  <si>
    <r>
      <t>Risk and uncertainty</t>
    </r>
    <r>
      <rPr>
        <sz val="8"/>
        <rFont val="Arial"/>
        <family val="2"/>
      </rPr>
      <t>:</t>
    </r>
  </si>
  <si>
    <r>
      <rPr>
        <b/>
        <sz val="10"/>
        <rFont val="Arial"/>
        <family val="2"/>
      </rPr>
      <t>2.</t>
    </r>
    <r>
      <rPr>
        <sz val="10"/>
        <rFont val="Arial"/>
        <family val="2"/>
      </rPr>
      <t xml:space="preserve"> List functions/condition categories in leftmost column.</t>
    </r>
  </si>
  <si>
    <r>
      <rPr>
        <b/>
        <sz val="10"/>
        <rFont val="Arial"/>
        <family val="2"/>
      </rPr>
      <t>3.</t>
    </r>
    <r>
      <rPr>
        <sz val="10"/>
        <rFont val="Arial"/>
        <family val="2"/>
      </rPr>
      <t xml:space="preserve"> Utilize Before-After-Mitigation-Impact (BAMI) procedure above to calculate function deltas.</t>
    </r>
  </si>
  <si>
    <r>
      <rPr>
        <b/>
        <sz val="10"/>
        <rFont val="Arial"/>
        <family val="2"/>
      </rPr>
      <t>4.</t>
    </r>
    <r>
      <rPr>
        <sz val="10"/>
        <rFont val="Arial"/>
        <family val="2"/>
      </rPr>
      <t xml:space="preserve"> Obtain absolute value (ABS*) of quotient of mitigation-delta over impact-delta for overall score (if method has no overall score, use median of quotients for function categories or individual functions).  *Absolute value is the nonnegative number for any real number, so if your quotient is negative, simply drop the negative sign to get the ABS.  For example: the ABS of -9/3 = 3.</t>
    </r>
  </si>
  <si>
    <r>
      <rPr>
        <b/>
        <sz val="10"/>
        <rFont val="Arial"/>
        <family val="2"/>
      </rPr>
      <t>6.</t>
    </r>
    <r>
      <rPr>
        <sz val="10"/>
        <rFont val="Arial"/>
        <family val="2"/>
      </rPr>
      <t xml:space="preserve"> Input Step 3 baseline ratio into the checklist document.</t>
    </r>
  </si>
  <si>
    <t>4.4.4 Interspersion/Zonation</t>
  </si>
  <si>
    <t>4.4.5 Vertical Structure</t>
  </si>
  <si>
    <t>4.4.2 Co-Dominant Species</t>
  </si>
  <si>
    <t>Required Mitigation*:</t>
  </si>
  <si>
    <t xml:space="preserve">*At PM's discretion, if applicant's proposed mitigation is less than checklist requirement and additional mitigation type(s) proposed, complete additional columns as needed. </t>
  </si>
  <si>
    <t>Proposed Mitigation**:</t>
  </si>
  <si>
    <t>**Only enter proposed mitigation into spreadsheet if accepting applicant's lower (than required ratio) proposal.</t>
  </si>
  <si>
    <t>Impact site</t>
  </si>
  <si>
    <t>Mitigation site</t>
  </si>
  <si>
    <t xml:space="preserve">Short- or long-term surface water storage </t>
  </si>
  <si>
    <t xml:space="preserve">Subsurface water storage </t>
  </si>
  <si>
    <t>Moderation of groundwater flow or discharge</t>
  </si>
  <si>
    <t xml:space="preserve">Dissipation of energy </t>
  </si>
  <si>
    <t xml:space="preserve">Cycling of nutrients </t>
  </si>
  <si>
    <t xml:space="preserve">Removal of elements and compounds </t>
  </si>
  <si>
    <t xml:space="preserve">Retention of particulates </t>
  </si>
  <si>
    <t xml:space="preserve">Export of organic carbon </t>
  </si>
  <si>
    <t>Maintenance of plant and animal communities</t>
  </si>
  <si>
    <t>Step 3: Before-After-Mitigation-Impact (BAMI) procedure</t>
  </si>
  <si>
    <t>1. Describe amount of functional loss (impact) and gain (mitigation) in each respective column.  Gain and loss can be described in text (for example, small loss, moderate loss, large loss, no loss, etc.) or symbolically (for example, +, ++, +++, 0, ---, --, -).</t>
  </si>
  <si>
    <t>2. Note: alternate lists of functions may be used.</t>
  </si>
  <si>
    <t>3. Note: a single adjustment should be used to account for all functions combined (see example 7 in attachment 12501.3)</t>
  </si>
  <si>
    <t>Hydrology:</t>
  </si>
  <si>
    <t>Starting ratio:</t>
  </si>
  <si>
    <t>Functions (Column A)</t>
  </si>
  <si>
    <t>Function (Column C)</t>
  </si>
  <si>
    <t>Function (Column B)</t>
  </si>
  <si>
    <t>Adjustment:</t>
  </si>
  <si>
    <t>PM Justification:</t>
  </si>
  <si>
    <t>ORM Resource Type:</t>
  </si>
  <si>
    <t>ORM Resource Type</t>
  </si>
  <si>
    <t>Harbor/Ocean</t>
  </si>
  <si>
    <t>Lake</t>
  </si>
  <si>
    <t>Non-tidal wetland</t>
  </si>
  <si>
    <t>Tidal wetland</t>
  </si>
  <si>
    <t>River/stream</t>
  </si>
  <si>
    <t>Pond</t>
  </si>
  <si>
    <t>Other</t>
  </si>
  <si>
    <t>Cowardin System</t>
  </si>
  <si>
    <t>Estuarine</t>
  </si>
  <si>
    <t>Lacustrine</t>
  </si>
  <si>
    <t>Marine</t>
  </si>
  <si>
    <t>Palustrine</t>
  </si>
  <si>
    <t>Riparian</t>
  </si>
  <si>
    <t>Uplands</t>
  </si>
  <si>
    <t>Depressional</t>
  </si>
  <si>
    <t>Estuarine fringed</t>
  </si>
  <si>
    <t>Lacustrine fringe</t>
  </si>
  <si>
    <t>Mineral soil flats</t>
  </si>
  <si>
    <t>Organic soil flats</t>
  </si>
  <si>
    <t>Slope</t>
  </si>
  <si>
    <t>Hydrology categories</t>
  </si>
  <si>
    <t>HGM categories</t>
  </si>
  <si>
    <t>Stream:</t>
  </si>
  <si>
    <t>intermittent</t>
  </si>
  <si>
    <t>ephemeral</t>
  </si>
  <si>
    <t>Wetland:</t>
  </si>
  <si>
    <t xml:space="preserve">saturated (groundwater driven) </t>
  </si>
  <si>
    <t>seasonally flooded</t>
  </si>
  <si>
    <t>permanently flooded</t>
  </si>
  <si>
    <t xml:space="preserve">Date: </t>
  </si>
  <si>
    <t>SPL-2013-NNN</t>
  </si>
  <si>
    <t xml:space="preserve">Final requirement is for </t>
  </si>
  <si>
    <t>Steps (Column A)</t>
  </si>
  <si>
    <t>B.</t>
  </si>
  <si>
    <t>C.</t>
  </si>
  <si>
    <t>D.</t>
  </si>
  <si>
    <t>Criteria</t>
  </si>
  <si>
    <t>Results</t>
  </si>
  <si>
    <t>PM Justification</t>
  </si>
  <si>
    <t>Functions adjustment (5, 3, or 1):</t>
  </si>
  <si>
    <t>Threat adjustment (5, 3, or 1):</t>
  </si>
  <si>
    <t>Degree of protection adjustment (5, 3, or 1):</t>
  </si>
  <si>
    <t>Supporting information:</t>
  </si>
  <si>
    <t>Impacted aquatic resource(s):</t>
  </si>
  <si>
    <t>Preserved aquatic resource(s)/site(s):</t>
  </si>
  <si>
    <t>Threat:</t>
  </si>
  <si>
    <t>Protection type:</t>
  </si>
  <si>
    <t>B. Describe existing functions by requiring FCAM where available (otherwise make qualitative determination using table)(note: these are all within a range of high functional scores):</t>
  </si>
  <si>
    <t xml:space="preserve">     Low end of range (&gt;75% of reference standard FCAM score) (+5)</t>
  </si>
  <si>
    <t xml:space="preserve">     Medium part of range (&gt;85%) (+3)</t>
  </si>
  <si>
    <t xml:space="preserve">     High end of range (&gt;95%) (+1)</t>
  </si>
  <si>
    <t>*Assumption: waters of the U.S. and riparian buffer can fall into any category, but upland buffer should always assumed to be in low part of the range.</t>
  </si>
  <si>
    <t>C. Level of threat:</t>
  </si>
  <si>
    <t xml:space="preserve">     Low (+5) (increasing/continuing trend of development in watershed)</t>
  </si>
  <si>
    <t xml:space="preserve">     Medium (+3) (site shown as developed in specific/general plan)</t>
  </si>
  <si>
    <t xml:space="preserve">     High (+1) (development entitlements/permits in place)</t>
  </si>
  <si>
    <t>D. “Degrees” of long-term protection:</t>
  </si>
  <si>
    <t xml:space="preserve">     Low (management plan) (+5)</t>
  </si>
  <si>
    <t xml:space="preserve">     Medium (restrictive covenant/deed restriction) (+3)</t>
  </si>
  <si>
    <t xml:space="preserve">     High (conservation easement) (+1)</t>
  </si>
  <si>
    <t>Impacted aquatic resource(s): Describe functional loss at impact site, preferably based on functional or condition assessment data.</t>
  </si>
  <si>
    <t>Preserved aquatic resource(s)/site(s): Describe aquatic resource functions at preserved site, preferably based on functional or condition assessment data.</t>
  </si>
  <si>
    <t>Threat: Describe threat to preserved site based on local planning document(s), pending/issued development permits, watershed study/plan, etc.</t>
  </si>
  <si>
    <t>Protection type: Describe type of long-term protection.</t>
  </si>
  <si>
    <t>Steps (Column B)</t>
  </si>
  <si>
    <t>Steps (Column C)</t>
  </si>
  <si>
    <t>A. (for step 2.c)</t>
  </si>
  <si>
    <t>Baseline ratio (5:1, 3:1, or 1:1):</t>
  </si>
  <si>
    <t>E. (for step 3)</t>
  </si>
  <si>
    <t>Total adjustment (add steps B-D):</t>
  </si>
  <si>
    <t>A. Baseline ratio based on expected functional loss at impact site (1:1 low; 3:1 Moderate; 5:1 high). Copy to step 2.c in checklist.</t>
  </si>
  <si>
    <t>E. Total adjustment (add steps B-D). Copy adjustment to step 3 in checklist.</t>
  </si>
  <si>
    <t xml:space="preserve">Table 2 (Steps 2.c and 3) instructions: </t>
  </si>
  <si>
    <t>Table 2: Starting and base ratio determination for preservation (instructions at bottom).</t>
  </si>
  <si>
    <t>Table 1: Qualitative comparison of functions (functional loss vs. gain) (instructions at bottom).</t>
  </si>
  <si>
    <t>2.a</t>
  </si>
  <si>
    <t>2.b</t>
  </si>
  <si>
    <t>2.c</t>
  </si>
  <si>
    <t>Preservation (Table 2, step A)</t>
  </si>
  <si>
    <t>Preservation (Table 2, step E)</t>
  </si>
  <si>
    <t>Baseline ratio from 2.a, b or c:</t>
  </si>
  <si>
    <t>Total adjustments (3-8):</t>
  </si>
  <si>
    <t>PM justification:                                                   see Table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</si>
</sst>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7" x14ac:knownFonts="1">
    <font>
      <sz val="10"/>
      <name val="Arial"/>
    </font>
    <font>
      <sz val="8"/>
      <name val="Arial"/>
      <family val="2"/>
    </font>
    <font>
      <vertAlign val="subscript"/>
      <sz val="10"/>
      <name val="Arial"/>
      <family val="2"/>
    </font>
    <font>
      <sz val="10"/>
      <name val="Arial"/>
      <family val="2"/>
    </font>
    <font>
      <b/>
      <sz val="10"/>
      <name val="Arial"/>
      <family val="2"/>
    </font>
    <font>
      <b/>
      <sz val="8"/>
      <name val="Arial"/>
      <family val="2"/>
    </font>
    <font>
      <u/>
      <sz val="8"/>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5" tint="0.3999450666829432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6">
    <xf numFmtId="0" fontId="0" fillId="0" borderId="0" xfId="0"/>
    <xf numFmtId="0" fontId="0" fillId="0" borderId="0" xfId="0" applyAlignment="1">
      <alignment horizontal="center"/>
    </xf>
    <xf numFmtId="0" fontId="0" fillId="0" borderId="0" xfId="0" applyFill="1"/>
    <xf numFmtId="0" fontId="0" fillId="0" borderId="0" xfId="0" applyFill="1" applyBorder="1" applyAlignment="1"/>
    <xf numFmtId="0" fontId="3" fillId="0" borderId="0" xfId="0" applyFont="1" applyBorder="1"/>
    <xf numFmtId="0" fontId="4" fillId="0" borderId="0" xfId="0" applyFont="1" applyFill="1"/>
    <xf numFmtId="164" fontId="4" fillId="0" borderId="0" xfId="0" applyNumberFormat="1" applyFont="1" applyFill="1" applyBorder="1" applyAlignment="1">
      <alignment horizontal="center"/>
    </xf>
    <xf numFmtId="1" fontId="0" fillId="0" borderId="0" xfId="0" applyNumberFormat="1" applyAlignment="1">
      <alignment horizontal="center"/>
    </xf>
    <xf numFmtId="1" fontId="4" fillId="0" borderId="0" xfId="0" applyNumberFormat="1" applyFont="1" applyFill="1" applyBorder="1" applyAlignment="1">
      <alignment horizontal="center"/>
    </xf>
    <xf numFmtId="0" fontId="4" fillId="2" borderId="0" xfId="0" applyFont="1" applyFill="1"/>
    <xf numFmtId="0" fontId="0" fillId="2" borderId="0" xfId="0" applyFill="1"/>
    <xf numFmtId="0" fontId="4" fillId="0" borderId="0" xfId="0" applyFont="1"/>
    <xf numFmtId="0" fontId="0" fillId="2" borderId="1" xfId="0" applyFill="1" applyBorder="1" applyAlignment="1">
      <alignment horizontal="center"/>
    </xf>
    <xf numFmtId="1" fontId="0" fillId="2" borderId="1" xfId="0" applyNumberFormat="1" applyFill="1" applyBorder="1" applyAlignment="1">
      <alignment horizontal="center"/>
    </xf>
    <xf numFmtId="164" fontId="4" fillId="2" borderId="1" xfId="0" applyNumberFormat="1" applyFont="1" applyFill="1" applyBorder="1" applyAlignment="1">
      <alignment horizontal="center"/>
    </xf>
    <xf numFmtId="1" fontId="4" fillId="2" borderId="1" xfId="0" applyNumberFormat="1" applyFont="1" applyFill="1" applyBorder="1" applyAlignment="1">
      <alignment horizontal="center"/>
    </xf>
    <xf numFmtId="0" fontId="0" fillId="0" borderId="1" xfId="0" applyFill="1" applyBorder="1" applyAlignment="1">
      <alignment horizontal="center"/>
    </xf>
    <xf numFmtId="1" fontId="0" fillId="0" borderId="1" xfId="0" applyNumberFormat="1" applyFill="1" applyBorder="1" applyAlignment="1">
      <alignment horizontal="center"/>
    </xf>
    <xf numFmtId="164" fontId="4" fillId="0" borderId="1" xfId="0" applyNumberFormat="1" applyFont="1" applyFill="1" applyBorder="1" applyAlignment="1">
      <alignment horizontal="center"/>
    </xf>
    <xf numFmtId="0" fontId="4" fillId="0" borderId="1" xfId="0" applyFont="1" applyFill="1" applyBorder="1" applyAlignment="1">
      <alignment horizontal="center"/>
    </xf>
    <xf numFmtId="1" fontId="4" fillId="0" borderId="1" xfId="0" applyNumberFormat="1" applyFont="1" applyFill="1" applyBorder="1" applyAlignment="1">
      <alignment horizontal="center"/>
    </xf>
    <xf numFmtId="0" fontId="4" fillId="2" borderId="0" xfId="0" applyFont="1" applyFill="1" applyBorder="1"/>
    <xf numFmtId="0" fontId="3" fillId="0" borderId="0" xfId="0" applyFont="1"/>
    <xf numFmtId="0" fontId="1" fillId="0" borderId="0" xfId="0" applyFont="1" applyAlignment="1">
      <alignment horizontal="left" vertical="top" wrapText="1"/>
    </xf>
    <xf numFmtId="0" fontId="1" fillId="0" borderId="3" xfId="0" applyFont="1" applyBorder="1" applyAlignment="1">
      <alignment wrapText="1"/>
    </xf>
    <xf numFmtId="0" fontId="1" fillId="0" borderId="4"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0" fontId="5" fillId="0" borderId="4" xfId="0" applyFont="1" applyBorder="1" applyAlignment="1">
      <alignment vertical="top" wrapText="1"/>
    </xf>
    <xf numFmtId="0" fontId="1" fillId="0" borderId="3" xfId="0" applyFont="1" applyBorder="1" applyAlignment="1">
      <alignment vertical="top" wrapText="1"/>
    </xf>
    <xf numFmtId="0" fontId="5" fillId="0" borderId="4" xfId="0" applyFont="1" applyBorder="1" applyAlignment="1">
      <alignment wrapText="1"/>
    </xf>
    <xf numFmtId="0" fontId="1" fillId="0" borderId="0" xfId="0" applyFont="1" applyBorder="1" applyAlignment="1">
      <alignment horizontal="left" wrapText="1"/>
    </xf>
    <xf numFmtId="3" fontId="6" fillId="0" borderId="0" xfId="0" applyNumberFormat="1" applyFont="1" applyBorder="1" applyAlignment="1">
      <alignment horizontal="left" wrapText="1"/>
    </xf>
    <xf numFmtId="0" fontId="5" fillId="0" borderId="0" xfId="0" applyFont="1" applyBorder="1" applyAlignment="1">
      <alignment vertical="top" wrapText="1"/>
    </xf>
    <xf numFmtId="0" fontId="5" fillId="0" borderId="0" xfId="0" applyFont="1" applyBorder="1" applyAlignment="1">
      <alignment wrapText="1"/>
    </xf>
    <xf numFmtId="165" fontId="1" fillId="0" borderId="0" xfId="0" applyNumberFormat="1" applyFont="1" applyBorder="1" applyAlignment="1">
      <alignment horizontal="left" wrapText="1"/>
    </xf>
    <xf numFmtId="0" fontId="5" fillId="0" borderId="3" xfId="0" applyFont="1" applyBorder="1" applyAlignment="1">
      <alignment wrapText="1"/>
    </xf>
    <xf numFmtId="0" fontId="5" fillId="0" borderId="4" xfId="0" applyFont="1" applyBorder="1" applyAlignment="1">
      <alignment horizontal="left" wrapText="1"/>
    </xf>
    <xf numFmtId="1" fontId="1" fillId="0" borderId="0" xfId="0" applyNumberFormat="1" applyFont="1" applyBorder="1" applyAlignment="1">
      <alignment horizontal="left" wrapText="1"/>
    </xf>
    <xf numFmtId="0" fontId="1" fillId="0" borderId="3" xfId="0" applyFont="1" applyBorder="1" applyAlignment="1">
      <alignment horizontal="left" vertical="top" wrapText="1"/>
    </xf>
    <xf numFmtId="0" fontId="1" fillId="0" borderId="8" xfId="0" applyFont="1" applyBorder="1" applyAlignment="1">
      <alignment horizontal="left" vertical="top" wrapText="1"/>
    </xf>
    <xf numFmtId="0" fontId="5" fillId="0" borderId="9" xfId="0" applyFont="1" applyBorder="1" applyAlignment="1">
      <alignment horizontal="left" wrapText="1"/>
    </xf>
    <xf numFmtId="0" fontId="1" fillId="0" borderId="0" xfId="0" applyFont="1" applyBorder="1" applyAlignment="1">
      <alignment wrapText="1"/>
    </xf>
    <xf numFmtId="0" fontId="1" fillId="0" borderId="7" xfId="0" applyFont="1" applyBorder="1" applyAlignment="1">
      <alignment wrapText="1"/>
    </xf>
    <xf numFmtId="0" fontId="1" fillId="0" borderId="0" xfId="0" applyFont="1" applyAlignment="1">
      <alignment wrapText="1"/>
    </xf>
    <xf numFmtId="0" fontId="1" fillId="0" borderId="8" xfId="0" applyFont="1" applyBorder="1" applyAlignment="1">
      <alignment wrapText="1"/>
    </xf>
    <xf numFmtId="0" fontId="1" fillId="0" borderId="9" xfId="0" applyFont="1" applyBorder="1" applyAlignment="1">
      <alignment wrapText="1"/>
    </xf>
    <xf numFmtId="0" fontId="1" fillId="0" borderId="6" xfId="0" applyFont="1" applyBorder="1" applyAlignment="1">
      <alignment horizontal="left" vertical="top" wrapText="1"/>
    </xf>
    <xf numFmtId="0" fontId="1" fillId="0" borderId="0" xfId="0" applyFont="1" applyAlignment="1">
      <alignment wrapText="1"/>
    </xf>
    <xf numFmtId="0" fontId="1" fillId="0" borderId="0" xfId="0" applyFont="1" applyBorder="1" applyAlignment="1">
      <alignment wrapText="1"/>
    </xf>
    <xf numFmtId="0" fontId="3" fillId="0" borderId="0" xfId="0" applyFont="1" applyAlignment="1">
      <alignment horizontal="left" vertical="top" wrapText="1"/>
    </xf>
    <xf numFmtId="0" fontId="0" fillId="0" borderId="0" xfId="0" applyFill="1" applyAlignment="1">
      <alignment horizontal="center"/>
    </xf>
    <xf numFmtId="0" fontId="3" fillId="0" borderId="0" xfId="0" applyFont="1" applyAlignment="1">
      <alignment horizontal="center"/>
    </xf>
    <xf numFmtId="1" fontId="3" fillId="0" borderId="0" xfId="0" applyNumberFormat="1" applyFont="1" applyFill="1" applyAlignment="1">
      <alignment horizontal="center"/>
    </xf>
    <xf numFmtId="0" fontId="3" fillId="0" borderId="0" xfId="0" applyFont="1" applyAlignment="1">
      <alignment horizontal="left"/>
    </xf>
    <xf numFmtId="0" fontId="0" fillId="2" borderId="0" xfId="0" applyFill="1" applyBorder="1" applyAlignment="1">
      <alignment horizontal="center"/>
    </xf>
    <xf numFmtId="1" fontId="0" fillId="2" borderId="0" xfId="0" applyNumberFormat="1" applyFill="1" applyBorder="1" applyAlignment="1">
      <alignment horizontal="center"/>
    </xf>
    <xf numFmtId="0" fontId="3" fillId="0" borderId="0" xfId="0" applyFont="1" applyFill="1" applyBorder="1"/>
    <xf numFmtId="0" fontId="0" fillId="0" borderId="0" xfId="0" applyFill="1" applyBorder="1"/>
    <xf numFmtId="0" fontId="0" fillId="0" borderId="0" xfId="0" applyFill="1" applyBorder="1" applyAlignment="1">
      <alignment horizontal="center"/>
    </xf>
    <xf numFmtId="1" fontId="0" fillId="0" borderId="0" xfId="0" applyNumberFormat="1" applyFill="1" applyBorder="1" applyAlignment="1">
      <alignment horizontal="center"/>
    </xf>
    <xf numFmtId="20" fontId="0" fillId="0" borderId="0" xfId="0" applyNumberFormat="1"/>
    <xf numFmtId="1" fontId="0" fillId="0" borderId="2" xfId="0" applyNumberFormat="1" applyFill="1" applyBorder="1" applyAlignment="1">
      <alignment horizontal="center"/>
    </xf>
    <xf numFmtId="1" fontId="4" fillId="0" borderId="2" xfId="0" applyNumberFormat="1" applyFont="1" applyFill="1" applyBorder="1" applyAlignment="1">
      <alignment horizontal="center"/>
    </xf>
    <xf numFmtId="1" fontId="4" fillId="2" borderId="2" xfId="0" applyNumberFormat="1" applyFont="1" applyFill="1" applyBorder="1" applyAlignment="1">
      <alignment horizontal="center"/>
    </xf>
    <xf numFmtId="164" fontId="4" fillId="2" borderId="17" xfId="0" applyNumberFormat="1" applyFont="1" applyFill="1" applyBorder="1" applyAlignment="1">
      <alignment horizontal="center"/>
    </xf>
    <xf numFmtId="164" fontId="4" fillId="2" borderId="18" xfId="0" applyNumberFormat="1" applyFont="1" applyFill="1" applyBorder="1" applyAlignment="1">
      <alignment horizontal="center"/>
    </xf>
    <xf numFmtId="1" fontId="4" fillId="3" borderId="18" xfId="0" applyNumberFormat="1" applyFont="1" applyFill="1" applyBorder="1" applyAlignment="1">
      <alignment horizontal="center"/>
    </xf>
    <xf numFmtId="1" fontId="4" fillId="3" borderId="19" xfId="0" applyNumberFormat="1" applyFont="1" applyFill="1" applyBorder="1" applyAlignment="1">
      <alignment horizontal="center"/>
    </xf>
    <xf numFmtId="1" fontId="4" fillId="0" borderId="14" xfId="0" applyNumberFormat="1" applyFont="1" applyFill="1" applyBorder="1" applyAlignment="1"/>
    <xf numFmtId="0" fontId="4" fillId="0" borderId="15" xfId="0" applyFont="1" applyBorder="1"/>
    <xf numFmtId="0" fontId="1" fillId="0" borderId="7" xfId="0" applyFont="1" applyBorder="1" applyAlignment="1">
      <alignment horizontal="left" wrapText="1"/>
    </xf>
    <xf numFmtId="0" fontId="1" fillId="0" borderId="6" xfId="0" applyFont="1" applyBorder="1" applyAlignment="1">
      <alignment horizontal="left" vertical="top" wrapText="1"/>
    </xf>
    <xf numFmtId="0" fontId="1" fillId="0" borderId="0" xfId="0" applyFont="1" applyAlignment="1">
      <alignment wrapText="1"/>
    </xf>
    <xf numFmtId="0" fontId="1" fillId="0" borderId="0" xfId="0" applyFont="1" applyBorder="1" applyAlignment="1">
      <alignment wrapText="1"/>
    </xf>
    <xf numFmtId="164" fontId="5" fillId="0" borderId="5" xfId="0" applyNumberFormat="1" applyFont="1" applyBorder="1" applyAlignment="1">
      <alignment horizontal="left" wrapText="1"/>
    </xf>
    <xf numFmtId="164" fontId="5" fillId="0" borderId="4" xfId="0" applyNumberFormat="1" applyFont="1" applyBorder="1" applyAlignment="1">
      <alignment horizontal="right" wrapText="1"/>
    </xf>
    <xf numFmtId="0" fontId="5" fillId="0" borderId="0" xfId="0" applyFont="1" applyBorder="1" applyAlignment="1">
      <alignment horizontal="left" wrapText="1"/>
    </xf>
    <xf numFmtId="0" fontId="5" fillId="0" borderId="6" xfId="0" applyFont="1" applyBorder="1" applyAlignment="1">
      <alignment wrapText="1"/>
    </xf>
    <xf numFmtId="164" fontId="1" fillId="0" borderId="0" xfId="0" applyNumberFormat="1" applyFont="1" applyBorder="1" applyAlignment="1">
      <alignment horizontal="left" wrapText="1"/>
    </xf>
    <xf numFmtId="2" fontId="1" fillId="0" borderId="0" xfId="0" applyNumberFormat="1" applyFont="1" applyBorder="1" applyAlignment="1">
      <alignment horizontal="left" wrapText="1"/>
    </xf>
    <xf numFmtId="164" fontId="4" fillId="0" borderId="16" xfId="0" applyNumberFormat="1" applyFont="1" applyFill="1" applyBorder="1" applyAlignment="1">
      <alignment horizontal="left"/>
    </xf>
    <xf numFmtId="0" fontId="0" fillId="0" borderId="1" xfId="0" applyBorder="1"/>
    <xf numFmtId="0" fontId="4" fillId="0" borderId="0" xfId="0" applyFont="1" applyAlignment="1">
      <alignment horizontal="center"/>
    </xf>
    <xf numFmtId="0" fontId="1" fillId="0" borderId="6" xfId="0" applyFont="1" applyBorder="1" applyAlignment="1">
      <alignment horizontal="left" vertical="top" wrapText="1"/>
    </xf>
    <xf numFmtId="0" fontId="1" fillId="0" borderId="0" xfId="0" applyNumberFormat="1" applyFont="1" applyBorder="1" applyAlignment="1">
      <alignment horizontal="left" wrapText="1"/>
    </xf>
    <xf numFmtId="0" fontId="1" fillId="0" borderId="7" xfId="0" applyNumberFormat="1" applyFont="1" applyBorder="1" applyAlignment="1">
      <alignment horizontal="left" wrapText="1"/>
    </xf>
    <xf numFmtId="0" fontId="1" fillId="0" borderId="7" xfId="0" applyFont="1" applyBorder="1" applyAlignment="1">
      <alignment horizontal="left" wrapText="1"/>
    </xf>
    <xf numFmtId="0" fontId="1" fillId="0" borderId="0" xfId="0" applyFont="1" applyAlignment="1">
      <alignment wrapText="1"/>
    </xf>
    <xf numFmtId="0" fontId="1" fillId="0" borderId="8" xfId="0" applyFont="1" applyBorder="1" applyAlignment="1">
      <alignment wrapText="1"/>
    </xf>
    <xf numFmtId="49" fontId="1" fillId="0" borderId="0" xfId="0" applyNumberFormat="1" applyFont="1" applyBorder="1" applyAlignment="1">
      <alignment horizontal="left" wrapText="1"/>
    </xf>
    <xf numFmtId="0" fontId="1" fillId="0" borderId="0" xfId="0" applyFont="1" applyBorder="1" applyAlignment="1">
      <alignment wrapText="1"/>
    </xf>
    <xf numFmtId="0" fontId="1" fillId="0" borderId="6" xfId="0" applyFont="1" applyBorder="1" applyAlignment="1">
      <alignment horizontal="left" vertical="top" wrapText="1"/>
    </xf>
    <xf numFmtId="0" fontId="1" fillId="0" borderId="0" xfId="0" applyNumberFormat="1" applyFont="1" applyBorder="1" applyAlignment="1">
      <alignment horizontal="left" wrapText="1"/>
    </xf>
    <xf numFmtId="0" fontId="1" fillId="0" borderId="6" xfId="0" applyFont="1" applyBorder="1" applyAlignment="1">
      <alignment vertical="top" wrapText="1"/>
    </xf>
    <xf numFmtId="0" fontId="1" fillId="0" borderId="0" xfId="0" applyFont="1" applyAlignment="1">
      <alignment wrapText="1"/>
    </xf>
    <xf numFmtId="0" fontId="1" fillId="0" borderId="0" xfId="0" applyFont="1" applyBorder="1" applyAlignment="1">
      <alignment wrapText="1"/>
    </xf>
    <xf numFmtId="0" fontId="1" fillId="0" borderId="2" xfId="0" applyFont="1" applyBorder="1" applyAlignment="1">
      <alignment horizontal="left" vertical="top" wrapText="1"/>
    </xf>
    <xf numFmtId="0" fontId="5" fillId="0" borderId="20" xfId="0" applyFont="1" applyBorder="1" applyAlignment="1">
      <alignment wrapText="1"/>
    </xf>
    <xf numFmtId="0" fontId="1" fillId="0" borderId="7" xfId="0" applyFont="1" applyBorder="1" applyAlignment="1">
      <alignment horizontal="left" wrapText="1"/>
    </xf>
    <xf numFmtId="0" fontId="3" fillId="0" borderId="0" xfId="0" applyFont="1" applyAlignment="1">
      <alignment horizontal="left" vertical="top" wrapText="1"/>
    </xf>
    <xf numFmtId="0" fontId="0" fillId="0" borderId="0" xfId="0" applyBorder="1"/>
    <xf numFmtId="2" fontId="4" fillId="0" borderId="11" xfId="0" applyNumberFormat="1" applyFont="1" applyFill="1" applyBorder="1" applyAlignment="1">
      <alignment horizontal="center" wrapText="1"/>
    </xf>
    <xf numFmtId="0" fontId="1" fillId="4" borderId="4" xfId="0" applyFont="1" applyFill="1" applyBorder="1" applyAlignment="1">
      <alignment wrapText="1"/>
    </xf>
    <xf numFmtId="0" fontId="6" fillId="4" borderId="0" xfId="0" applyFont="1" applyFill="1" applyBorder="1" applyAlignment="1">
      <alignment wrapText="1"/>
    </xf>
    <xf numFmtId="0" fontId="1" fillId="4" borderId="0" xfId="0" applyFont="1" applyFill="1" applyBorder="1" applyAlignment="1">
      <alignment wrapText="1"/>
    </xf>
    <xf numFmtId="0" fontId="6" fillId="4" borderId="0" xfId="0" applyFont="1" applyFill="1" applyBorder="1" applyAlignment="1">
      <alignment horizontal="left" wrapText="1"/>
    </xf>
    <xf numFmtId="3" fontId="6" fillId="4" borderId="0" xfId="0" applyNumberFormat="1" applyFont="1" applyFill="1" applyBorder="1" applyAlignment="1">
      <alignment horizontal="left" wrapText="1"/>
    </xf>
    <xf numFmtId="2" fontId="1" fillId="4" borderId="0" xfId="0" applyNumberFormat="1" applyFont="1" applyFill="1" applyBorder="1" applyAlignment="1">
      <alignment horizontal="left" wrapText="1"/>
    </xf>
    <xf numFmtId="1" fontId="1" fillId="4" borderId="0" xfId="0" applyNumberFormat="1" applyFont="1" applyFill="1" applyBorder="1" applyAlignment="1">
      <alignment horizontal="left" wrapText="1"/>
    </xf>
    <xf numFmtId="0" fontId="0" fillId="4" borderId="13" xfId="0" applyFill="1" applyBorder="1"/>
    <xf numFmtId="0" fontId="1" fillId="0" borderId="4" xfId="0" applyFont="1" applyFill="1" applyBorder="1" applyAlignment="1">
      <alignment wrapText="1"/>
    </xf>
    <xf numFmtId="2" fontId="5" fillId="0" borderId="0" xfId="0" applyNumberFormat="1" applyFont="1" applyBorder="1" applyAlignment="1">
      <alignment horizontal="right" wrapText="1"/>
    </xf>
    <xf numFmtId="2" fontId="5" fillId="0" borderId="7" xfId="0" applyNumberFormat="1" applyFont="1" applyBorder="1" applyAlignment="1">
      <alignment horizontal="left" wrapText="1"/>
    </xf>
    <xf numFmtId="2" fontId="1" fillId="0" borderId="4" xfId="0" applyNumberFormat="1" applyFont="1" applyBorder="1" applyAlignment="1">
      <alignment horizontal="right" wrapText="1"/>
    </xf>
    <xf numFmtId="0" fontId="4" fillId="0" borderId="0" xfId="0" applyFont="1" applyAlignment="1">
      <alignment horizontal="center"/>
    </xf>
    <xf numFmtId="0" fontId="3" fillId="0" borderId="1" xfId="0" applyFont="1" applyBorder="1"/>
    <xf numFmtId="0" fontId="0" fillId="6" borderId="1" xfId="0" applyFill="1" applyBorder="1"/>
    <xf numFmtId="0" fontId="0" fillId="6" borderId="24" xfId="0" applyFill="1" applyBorder="1"/>
    <xf numFmtId="0" fontId="0" fillId="5" borderId="23" xfId="0" applyFill="1" applyBorder="1"/>
    <xf numFmtId="0" fontId="3" fillId="0" borderId="25" xfId="0" applyFont="1" applyBorder="1" applyAlignment="1">
      <alignment horizontal="center"/>
    </xf>
    <xf numFmtId="0" fontId="3" fillId="0" borderId="26" xfId="0" applyFont="1" applyBorder="1"/>
    <xf numFmtId="0" fontId="0" fillId="6" borderId="26" xfId="0" applyFill="1" applyBorder="1"/>
    <xf numFmtId="0" fontId="0" fillId="0" borderId="27" xfId="0" applyBorder="1"/>
    <xf numFmtId="0" fontId="3" fillId="0" borderId="28" xfId="0" applyFont="1" applyBorder="1" applyAlignment="1">
      <alignment horizontal="center"/>
    </xf>
    <xf numFmtId="0" fontId="0" fillId="0" borderId="29" xfId="0" applyBorder="1"/>
    <xf numFmtId="0" fontId="0" fillId="0" borderId="30" xfId="0" applyBorder="1"/>
    <xf numFmtId="0" fontId="3" fillId="0" borderId="2" xfId="0" applyFont="1" applyBorder="1" applyAlignment="1">
      <alignment horizontal="left"/>
    </xf>
    <xf numFmtId="0" fontId="5" fillId="0" borderId="5" xfId="0" applyFont="1" applyBorder="1" applyAlignment="1">
      <alignment vertical="top" wrapText="1"/>
    </xf>
    <xf numFmtId="2" fontId="5" fillId="4" borderId="4" xfId="0" applyNumberFormat="1" applyFont="1" applyFill="1" applyBorder="1" applyAlignment="1">
      <alignment horizontal="right" wrapText="1"/>
    </xf>
    <xf numFmtId="2" fontId="5" fillId="0" borderId="5" xfId="0" applyNumberFormat="1" applyFont="1" applyBorder="1" applyAlignment="1">
      <alignment horizontal="left" wrapText="1"/>
    </xf>
    <xf numFmtId="0" fontId="5" fillId="0" borderId="10" xfId="0" applyFont="1" applyBorder="1" applyAlignment="1">
      <alignment vertical="top" wrapText="1"/>
    </xf>
    <xf numFmtId="164" fontId="5" fillId="4" borderId="0" xfId="0" applyNumberFormat="1" applyFont="1" applyFill="1" applyBorder="1" applyAlignment="1">
      <alignment horizontal="right" wrapText="1"/>
    </xf>
    <xf numFmtId="164" fontId="5" fillId="4" borderId="7" xfId="0" applyNumberFormat="1" applyFont="1" applyFill="1" applyBorder="1" applyAlignment="1">
      <alignment horizontal="left" wrapText="1"/>
    </xf>
    <xf numFmtId="164" fontId="5" fillId="4" borderId="9" xfId="0" applyNumberFormat="1" applyFont="1" applyFill="1" applyBorder="1" applyAlignment="1">
      <alignment horizontal="right" wrapText="1"/>
    </xf>
    <xf numFmtId="164" fontId="5" fillId="4" borderId="10" xfId="0" applyNumberFormat="1" applyFont="1" applyFill="1" applyBorder="1" applyAlignment="1">
      <alignment horizontal="left" wrapText="1"/>
    </xf>
    <xf numFmtId="2" fontId="1" fillId="0" borderId="5" xfId="0" applyNumberFormat="1" applyFont="1" applyBorder="1" applyAlignment="1">
      <alignment horizontal="right" wrapText="1"/>
    </xf>
    <xf numFmtId="0" fontId="1" fillId="0" borderId="0" xfId="0" applyNumberFormat="1" applyFont="1" applyBorder="1" applyAlignment="1">
      <alignment horizontal="left" wrapText="1"/>
    </xf>
    <xf numFmtId="0" fontId="1" fillId="0" borderId="7" xfId="0" applyNumberFormat="1" applyFont="1" applyBorder="1" applyAlignment="1">
      <alignment horizontal="left" wrapText="1"/>
    </xf>
    <xf numFmtId="0" fontId="5" fillId="0" borderId="5" xfId="0" applyFont="1" applyBorder="1" applyAlignment="1">
      <alignment horizontal="left" vertical="top" wrapText="1"/>
    </xf>
    <xf numFmtId="0" fontId="5" fillId="0" borderId="7" xfId="0" applyFont="1" applyBorder="1" applyAlignment="1">
      <alignment horizontal="left" vertical="top" wrapText="1"/>
    </xf>
    <xf numFmtId="164" fontId="5" fillId="4" borderId="0" xfId="0" applyNumberFormat="1" applyFont="1" applyFill="1" applyBorder="1" applyAlignment="1">
      <alignment horizontal="center" wrapText="1"/>
    </xf>
    <xf numFmtId="164" fontId="5" fillId="4" borderId="7" xfId="0" applyNumberFormat="1" applyFont="1" applyFill="1" applyBorder="1" applyAlignment="1">
      <alignment horizontal="center" wrapText="1"/>
    </xf>
    <xf numFmtId="0" fontId="1" fillId="0" borderId="7" xfId="0" applyFont="1" applyBorder="1" applyAlignment="1">
      <alignment horizontal="left" wrapText="1"/>
    </xf>
    <xf numFmtId="0" fontId="1" fillId="4" borderId="6" xfId="0" applyFont="1" applyFill="1" applyBorder="1" applyAlignment="1">
      <alignment vertical="top" wrapText="1"/>
    </xf>
    <xf numFmtId="0" fontId="0" fillId="4" borderId="0" xfId="0" applyFill="1" applyBorder="1" applyAlignment="1">
      <alignment wrapText="1"/>
    </xf>
    <xf numFmtId="0" fontId="0" fillId="4" borderId="7" xfId="0" applyFill="1" applyBorder="1" applyAlignment="1">
      <alignment wrapText="1"/>
    </xf>
    <xf numFmtId="0" fontId="0" fillId="4" borderId="8"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0" xfId="0" applyFill="1" applyAlignment="1"/>
    <xf numFmtId="0" fontId="0" fillId="4" borderId="7" xfId="0" applyFill="1" applyBorder="1" applyAlignment="1"/>
    <xf numFmtId="0" fontId="0" fillId="4" borderId="8" xfId="0" applyFill="1" applyBorder="1" applyAlignment="1"/>
    <xf numFmtId="0" fontId="0" fillId="4" borderId="9" xfId="0" applyFill="1" applyBorder="1" applyAlignment="1"/>
    <xf numFmtId="0" fontId="0" fillId="4" borderId="10" xfId="0" applyFill="1" applyBorder="1" applyAlignment="1"/>
    <xf numFmtId="0" fontId="0" fillId="4" borderId="0" xfId="0" applyFill="1" applyAlignment="1">
      <alignment wrapText="1"/>
    </xf>
    <xf numFmtId="0" fontId="0" fillId="4" borderId="6" xfId="0" applyFill="1" applyBorder="1" applyAlignment="1">
      <alignment wrapText="1"/>
    </xf>
    <xf numFmtId="0" fontId="5" fillId="4" borderId="4" xfId="0" applyFont="1" applyFill="1" applyBorder="1" applyAlignment="1">
      <alignment horizontal="center" vertical="top" wrapText="1"/>
    </xf>
    <xf numFmtId="0" fontId="5" fillId="4" borderId="5" xfId="0" applyFont="1" applyFill="1" applyBorder="1" applyAlignment="1">
      <alignment horizontal="center" vertical="top" wrapText="1"/>
    </xf>
    <xf numFmtId="0" fontId="1" fillId="0" borderId="4" xfId="0" applyFont="1" applyBorder="1" applyAlignment="1">
      <alignment horizontal="left" wrapText="1"/>
    </xf>
    <xf numFmtId="0" fontId="1" fillId="0" borderId="0" xfId="0" applyFont="1" applyAlignment="1">
      <alignment horizontal="left"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4" borderId="5" xfId="0" applyFont="1" applyFill="1" applyBorder="1" applyAlignment="1">
      <alignment horizontal="left" vertical="top" wrapText="1"/>
    </xf>
    <xf numFmtId="2" fontId="1" fillId="0" borderId="0" xfId="0" applyNumberFormat="1" applyFont="1" applyBorder="1" applyAlignment="1">
      <alignment horizontal="center" wrapText="1"/>
    </xf>
    <xf numFmtId="2" fontId="1" fillId="0" borderId="7" xfId="0" applyNumberFormat="1" applyFont="1" applyBorder="1" applyAlignment="1">
      <alignment horizontal="center" wrapText="1"/>
    </xf>
    <xf numFmtId="0" fontId="1" fillId="4" borderId="6"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7" xfId="0" applyFont="1" applyFill="1" applyBorder="1" applyAlignment="1">
      <alignment horizontal="left" vertical="top" wrapText="1"/>
    </xf>
    <xf numFmtId="0" fontId="1" fillId="4" borderId="8"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4" borderId="10" xfId="0" applyFont="1" applyFill="1" applyBorder="1" applyAlignment="1">
      <alignment horizontal="left" vertical="top" wrapText="1"/>
    </xf>
    <xf numFmtId="0" fontId="5" fillId="4" borderId="4" xfId="0" applyFont="1" applyFill="1" applyBorder="1" applyAlignment="1">
      <alignment horizontal="center" wrapText="1"/>
    </xf>
    <xf numFmtId="0" fontId="5" fillId="4" borderId="5" xfId="0" applyFont="1" applyFill="1" applyBorder="1" applyAlignment="1">
      <alignment horizontal="center" wrapText="1"/>
    </xf>
    <xf numFmtId="0" fontId="5" fillId="4" borderId="0" xfId="0" applyFont="1" applyFill="1" applyBorder="1" applyAlignment="1">
      <alignment horizontal="center" vertical="top" wrapText="1"/>
    </xf>
    <xf numFmtId="0" fontId="5" fillId="4" borderId="7" xfId="0" applyFont="1" applyFill="1" applyBorder="1" applyAlignment="1">
      <alignment horizontal="center" vertical="top" wrapText="1"/>
    </xf>
    <xf numFmtId="0" fontId="1" fillId="4" borderId="0" xfId="0" applyFont="1" applyFill="1" applyAlignment="1">
      <alignment wrapText="1"/>
    </xf>
    <xf numFmtId="0" fontId="1" fillId="4" borderId="7" xfId="0" applyFont="1" applyFill="1" applyBorder="1" applyAlignment="1">
      <alignment wrapText="1"/>
    </xf>
    <xf numFmtId="0" fontId="1" fillId="4" borderId="8" xfId="0" applyFont="1" applyFill="1" applyBorder="1" applyAlignment="1">
      <alignment wrapText="1"/>
    </xf>
    <xf numFmtId="0" fontId="1" fillId="4" borderId="9" xfId="0" applyFont="1" applyFill="1" applyBorder="1" applyAlignment="1">
      <alignment wrapText="1"/>
    </xf>
    <xf numFmtId="0" fontId="1" fillId="4" borderId="10" xfId="0" applyFont="1" applyFill="1" applyBorder="1" applyAlignment="1">
      <alignment wrapText="1"/>
    </xf>
    <xf numFmtId="49" fontId="1" fillId="0" borderId="0" xfId="0" applyNumberFormat="1" applyFont="1" applyBorder="1" applyAlignment="1">
      <alignment horizontal="left" wrapText="1"/>
    </xf>
    <xf numFmtId="0" fontId="1" fillId="4" borderId="0" xfId="0" applyFont="1" applyFill="1" applyBorder="1" applyAlignment="1">
      <alignment horizontal="left" wrapText="1"/>
    </xf>
    <xf numFmtId="0" fontId="1" fillId="4" borderId="7" xfId="0" applyFont="1" applyFill="1" applyBorder="1" applyAlignment="1">
      <alignment horizontal="left" wrapText="1"/>
    </xf>
    <xf numFmtId="0" fontId="1" fillId="0" borderId="8" xfId="0" applyFont="1" applyBorder="1" applyAlignment="1">
      <alignment vertical="top" wrapText="1"/>
    </xf>
    <xf numFmtId="0" fontId="0" fillId="0" borderId="9" xfId="0" applyBorder="1" applyAlignment="1">
      <alignment wrapText="1"/>
    </xf>
    <xf numFmtId="0" fontId="0" fillId="0" borderId="10" xfId="0" applyBorder="1" applyAlignment="1">
      <alignment wrapText="1"/>
    </xf>
    <xf numFmtId="0" fontId="1" fillId="4" borderId="0" xfId="0" applyFont="1" applyFill="1" applyAlignment="1">
      <alignment horizontal="left" wrapText="1"/>
    </xf>
    <xf numFmtId="0" fontId="6" fillId="4" borderId="4" xfId="0" applyFont="1" applyFill="1" applyBorder="1" applyAlignment="1">
      <alignment wrapText="1"/>
    </xf>
    <xf numFmtId="0" fontId="6" fillId="4" borderId="5" xfId="0" applyFont="1" applyFill="1" applyBorder="1" applyAlignment="1">
      <alignment wrapText="1"/>
    </xf>
    <xf numFmtId="0" fontId="6" fillId="0" borderId="0" xfId="0" applyFont="1" applyBorder="1" applyAlignment="1">
      <alignment wrapText="1"/>
    </xf>
    <xf numFmtId="0" fontId="6" fillId="4" borderId="0" xfId="0" applyFont="1" applyFill="1" applyAlignment="1">
      <alignment horizontal="left" wrapText="1"/>
    </xf>
    <xf numFmtId="0" fontId="1" fillId="0" borderId="0" xfId="0" applyFont="1" applyBorder="1" applyAlignment="1">
      <alignment wrapText="1"/>
    </xf>
    <xf numFmtId="0" fontId="1" fillId="0" borderId="0" xfId="0" applyFont="1" applyBorder="1" applyAlignment="1">
      <alignment horizontal="left"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164" fontId="5" fillId="4" borderId="4" xfId="0" applyNumberFormat="1" applyFont="1" applyFill="1" applyBorder="1" applyAlignment="1">
      <alignment horizontal="center" wrapText="1"/>
    </xf>
    <xf numFmtId="164" fontId="5" fillId="4" borderId="5" xfId="0" applyNumberFormat="1" applyFont="1" applyFill="1" applyBorder="1" applyAlignment="1">
      <alignment horizontal="center" wrapText="1"/>
    </xf>
    <xf numFmtId="0" fontId="0" fillId="0" borderId="0" xfId="0" applyNumberFormat="1" applyAlignment="1">
      <alignment horizontal="left" wrapText="1"/>
    </xf>
    <xf numFmtId="1" fontId="4" fillId="4" borderId="11" xfId="0" applyNumberFormat="1" applyFont="1" applyFill="1" applyBorder="1" applyAlignment="1">
      <alignment horizontal="left" vertical="top"/>
    </xf>
    <xf numFmtId="1" fontId="4" fillId="4" borderId="12" xfId="0" applyNumberFormat="1" applyFont="1" applyFill="1" applyBorder="1" applyAlignment="1">
      <alignment horizontal="left" vertical="top"/>
    </xf>
    <xf numFmtId="1" fontId="4" fillId="4" borderId="13" xfId="0" applyNumberFormat="1" applyFont="1" applyFill="1" applyBorder="1" applyAlignment="1">
      <alignment horizontal="left" vertical="top"/>
    </xf>
    <xf numFmtId="1" fontId="4" fillId="4" borderId="21" xfId="0" applyNumberFormat="1" applyFont="1" applyFill="1" applyBorder="1" applyAlignment="1">
      <alignment horizontal="left" vertical="top"/>
    </xf>
    <xf numFmtId="1" fontId="4" fillId="4" borderId="0" xfId="0" applyNumberFormat="1" applyFont="1" applyFill="1" applyBorder="1" applyAlignment="1">
      <alignment horizontal="left" vertical="top"/>
    </xf>
    <xf numFmtId="1" fontId="4" fillId="4" borderId="22" xfId="0" applyNumberFormat="1" applyFont="1" applyFill="1" applyBorder="1" applyAlignment="1">
      <alignment horizontal="left" vertical="top"/>
    </xf>
    <xf numFmtId="1" fontId="4" fillId="4" borderId="14" xfId="0" applyNumberFormat="1" applyFont="1" applyFill="1" applyBorder="1" applyAlignment="1">
      <alignment horizontal="left" vertical="top"/>
    </xf>
    <xf numFmtId="1" fontId="4" fillId="4" borderId="15" xfId="0" applyNumberFormat="1" applyFont="1" applyFill="1" applyBorder="1" applyAlignment="1">
      <alignment horizontal="left" vertical="top"/>
    </xf>
    <xf numFmtId="1" fontId="4" fillId="4" borderId="16" xfId="0" applyNumberFormat="1" applyFont="1" applyFill="1" applyBorder="1" applyAlignment="1">
      <alignment horizontal="left" vertical="top"/>
    </xf>
    <xf numFmtId="0" fontId="3" fillId="0" borderId="31" xfId="0" applyFont="1" applyBorder="1" applyAlignment="1">
      <alignment horizontal="right"/>
    </xf>
    <xf numFmtId="0" fontId="3" fillId="0" borderId="32" xfId="0" applyFont="1" applyBorder="1" applyAlignment="1">
      <alignment horizontal="right"/>
    </xf>
    <xf numFmtId="0" fontId="0" fillId="0" borderId="32" xfId="0" applyBorder="1" applyAlignment="1">
      <alignment horizontal="center"/>
    </xf>
    <xf numFmtId="0" fontId="0" fillId="0" borderId="33" xfId="0" applyBorder="1" applyAlignment="1">
      <alignment horizontal="center"/>
    </xf>
    <xf numFmtId="0" fontId="0" fillId="0" borderId="1" xfId="0" applyBorder="1" applyAlignment="1">
      <alignment horizontal="center"/>
    </xf>
    <xf numFmtId="0" fontId="0" fillId="0" borderId="29" xfId="0" applyBorder="1" applyAlignment="1">
      <alignment horizontal="center"/>
    </xf>
    <xf numFmtId="0" fontId="0" fillId="5" borderId="28" xfId="0" applyFill="1" applyBorder="1" applyAlignment="1">
      <alignment horizontal="center"/>
    </xf>
    <xf numFmtId="0" fontId="0" fillId="5" borderId="1" xfId="0" applyFill="1" applyBorder="1" applyAlignment="1">
      <alignment horizontal="center"/>
    </xf>
    <xf numFmtId="0" fontId="0" fillId="5" borderId="29" xfId="0" applyFill="1" applyBorder="1" applyAlignment="1">
      <alignment horizontal="center"/>
    </xf>
    <xf numFmtId="0" fontId="3" fillId="0" borderId="28" xfId="0" applyFont="1" applyBorder="1" applyAlignment="1">
      <alignment horizontal="right"/>
    </xf>
    <xf numFmtId="0" fontId="3" fillId="0" borderId="1" xfId="0" applyFont="1" applyBorder="1" applyAlignment="1">
      <alignment horizontal="right"/>
    </xf>
    <xf numFmtId="0" fontId="0" fillId="0" borderId="28" xfId="0" applyBorder="1" applyAlignment="1">
      <alignment horizontal="right"/>
    </xf>
    <xf numFmtId="0" fontId="0" fillId="0" borderId="1" xfId="0" applyBorder="1" applyAlignment="1">
      <alignment horizontal="right"/>
    </xf>
    <xf numFmtId="0" fontId="3" fillId="0" borderId="0" xfId="0" applyFont="1" applyAlignment="1">
      <alignment horizontal="left" vertical="top" wrapText="1"/>
    </xf>
    <xf numFmtId="2" fontId="3" fillId="0" borderId="0" xfId="0" applyNumberFormat="1" applyFont="1" applyFill="1" applyBorder="1" applyAlignment="1">
      <alignment horizontal="left" vertical="top" wrapText="1"/>
    </xf>
    <xf numFmtId="2" fontId="3" fillId="3" borderId="11" xfId="0" applyNumberFormat="1" applyFont="1" applyFill="1" applyBorder="1" applyAlignment="1">
      <alignment horizontal="center" wrapText="1"/>
    </xf>
    <xf numFmtId="2" fontId="3" fillId="3" borderId="12" xfId="0" applyNumberFormat="1" applyFont="1" applyFill="1" applyBorder="1" applyAlignment="1">
      <alignment horizontal="center" wrapText="1"/>
    </xf>
    <xf numFmtId="2" fontId="3" fillId="3" borderId="13" xfId="0" applyNumberFormat="1" applyFont="1" applyFill="1" applyBorder="1" applyAlignment="1">
      <alignment horizontal="center" wrapText="1"/>
    </xf>
    <xf numFmtId="13" fontId="4" fillId="3" borderId="14" xfId="0" applyNumberFormat="1" applyFont="1" applyFill="1" applyBorder="1" applyAlignment="1">
      <alignment horizontal="center"/>
    </xf>
    <xf numFmtId="13" fontId="4" fillId="3" borderId="15" xfId="0" applyNumberFormat="1" applyFont="1" applyFill="1" applyBorder="1" applyAlignment="1">
      <alignment horizontal="center"/>
    </xf>
    <xf numFmtId="13" fontId="4" fillId="3" borderId="16" xfId="0" applyNumberFormat="1" applyFont="1" applyFill="1" applyBorder="1" applyAlignment="1">
      <alignment horizontal="center"/>
    </xf>
    <xf numFmtId="2" fontId="3" fillId="0" borderId="11" xfId="0" applyNumberFormat="1" applyFont="1" applyFill="1" applyBorder="1" applyAlignment="1">
      <alignment horizontal="center" wrapText="1"/>
    </xf>
    <xf numFmtId="2" fontId="3" fillId="0" borderId="12" xfId="0" applyNumberFormat="1" applyFont="1" applyFill="1" applyBorder="1" applyAlignment="1">
      <alignment horizontal="center" wrapText="1"/>
    </xf>
    <xf numFmtId="2" fontId="3" fillId="0" borderId="13" xfId="0" applyNumberFormat="1" applyFont="1" applyFill="1" applyBorder="1" applyAlignment="1">
      <alignment horizontal="center" wrapText="1"/>
    </xf>
    <xf numFmtId="0" fontId="3" fillId="0" borderId="0" xfId="0" applyFont="1" applyAlignment="1">
      <alignment horizontal="left" vertical="top"/>
    </xf>
    <xf numFmtId="0" fontId="4" fillId="0" borderId="0" xfId="0" applyFont="1" applyAlignment="1">
      <alignment horizontal="center"/>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tabSelected="1" zoomScale="97" zoomScaleNormal="97" workbookViewId="0">
      <selection activeCell="K13" sqref="K13:N13"/>
    </sheetView>
  </sheetViews>
  <sheetFormatPr defaultColWidth="9.109375" defaultRowHeight="10.199999999999999" x14ac:dyDescent="0.2"/>
  <cols>
    <col min="1" max="1" width="3" style="23" bestFit="1" customWidth="1"/>
    <col min="2" max="2" width="22.88671875" style="44" customWidth="1"/>
    <col min="3" max="3" width="20.6640625" style="44" customWidth="1"/>
    <col min="4" max="4" width="7.5546875" style="44" bestFit="1" customWidth="1"/>
    <col min="5" max="5" width="1.44140625" style="48" bestFit="1" customWidth="1"/>
    <col min="6" max="6" width="8.44140625" style="44" bestFit="1" customWidth="1"/>
    <col min="7" max="7" width="20.44140625" style="44" customWidth="1"/>
    <col min="8" max="8" width="8" style="44" customWidth="1"/>
    <col min="9" max="9" width="1.44140625" style="48" bestFit="1" customWidth="1"/>
    <col min="10" max="10" width="8.44140625" style="44" bestFit="1" customWidth="1"/>
    <col min="11" max="11" width="24.109375" style="44" customWidth="1"/>
    <col min="12" max="12" width="8.5546875" style="44" bestFit="1" customWidth="1"/>
    <col min="13" max="13" width="1.44140625" style="48" bestFit="1" customWidth="1"/>
    <col min="14" max="14" width="8.44140625" style="44" bestFit="1" customWidth="1"/>
    <col min="15" max="16384" width="9.109375" style="44"/>
  </cols>
  <sheetData>
    <row r="1" spans="1:14" ht="11.25" customHeight="1" x14ac:dyDescent="0.2">
      <c r="A1" s="39">
        <v>1</v>
      </c>
      <c r="B1" s="103" t="s">
        <v>138</v>
      </c>
      <c r="C1" s="111" t="s">
        <v>26</v>
      </c>
      <c r="D1" s="188" t="s">
        <v>139</v>
      </c>
      <c r="E1" s="188"/>
      <c r="F1" s="188"/>
      <c r="G1" s="25" t="s">
        <v>61</v>
      </c>
      <c r="H1" s="188"/>
      <c r="I1" s="188"/>
      <c r="J1" s="188"/>
      <c r="K1" s="188"/>
      <c r="L1" s="188"/>
      <c r="M1" s="188"/>
      <c r="N1" s="189"/>
    </row>
    <row r="2" spans="1:14" ht="11.25" customHeight="1" x14ac:dyDescent="0.2">
      <c r="A2" s="47"/>
      <c r="B2" s="96" t="s">
        <v>27</v>
      </c>
      <c r="C2" s="104"/>
      <c r="D2" s="193" t="s">
        <v>107</v>
      </c>
      <c r="E2" s="193"/>
      <c r="F2" s="193"/>
      <c r="G2" s="105"/>
      <c r="H2" s="190"/>
      <c r="I2" s="190"/>
      <c r="J2" s="190"/>
      <c r="K2" s="91" t="s">
        <v>100</v>
      </c>
      <c r="L2" s="191"/>
      <c r="M2" s="191"/>
      <c r="N2" s="191"/>
    </row>
    <row r="3" spans="1:14" x14ac:dyDescent="0.2">
      <c r="A3" s="47"/>
      <c r="B3" s="42" t="s">
        <v>28</v>
      </c>
      <c r="C3" s="104"/>
      <c r="D3" s="192" t="s">
        <v>63</v>
      </c>
      <c r="E3" s="192"/>
      <c r="F3" s="192"/>
      <c r="G3" s="106"/>
      <c r="H3" s="42" t="s">
        <v>50</v>
      </c>
      <c r="I3" s="49"/>
      <c r="J3" s="192" t="s">
        <v>62</v>
      </c>
      <c r="K3" s="192"/>
      <c r="L3" s="107"/>
      <c r="M3" s="32"/>
      <c r="N3" s="43" t="s">
        <v>42</v>
      </c>
    </row>
    <row r="4" spans="1:14" x14ac:dyDescent="0.2">
      <c r="A4" s="47"/>
      <c r="B4" s="42"/>
      <c r="C4" s="36" t="s">
        <v>29</v>
      </c>
      <c r="D4" s="25"/>
      <c r="E4" s="25"/>
      <c r="F4" s="26"/>
      <c r="G4" s="36" t="s">
        <v>33</v>
      </c>
      <c r="H4" s="25"/>
      <c r="I4" s="25"/>
      <c r="J4" s="26"/>
      <c r="K4" s="30" t="s">
        <v>34</v>
      </c>
      <c r="L4" s="25"/>
      <c r="M4" s="25"/>
      <c r="N4" s="26"/>
    </row>
    <row r="5" spans="1:14" x14ac:dyDescent="0.2">
      <c r="A5" s="47"/>
      <c r="B5" s="42"/>
      <c r="C5" s="27" t="s">
        <v>30</v>
      </c>
      <c r="D5" s="182"/>
      <c r="E5" s="182"/>
      <c r="F5" s="183"/>
      <c r="G5" s="27" t="s">
        <v>30</v>
      </c>
      <c r="H5" s="182"/>
      <c r="I5" s="182"/>
      <c r="J5" s="183"/>
      <c r="K5" s="91" t="s">
        <v>30</v>
      </c>
      <c r="L5" s="182"/>
      <c r="M5" s="182"/>
      <c r="N5" s="183"/>
    </row>
    <row r="6" spans="1:14" x14ac:dyDescent="0.2">
      <c r="A6" s="47"/>
      <c r="B6" s="42"/>
      <c r="C6" s="27" t="s">
        <v>31</v>
      </c>
      <c r="D6" s="182"/>
      <c r="E6" s="182"/>
      <c r="F6" s="183"/>
      <c r="G6" s="27" t="s">
        <v>31</v>
      </c>
      <c r="H6" s="182"/>
      <c r="I6" s="182"/>
      <c r="J6" s="183"/>
      <c r="K6" s="91" t="s">
        <v>31</v>
      </c>
      <c r="L6" s="182"/>
      <c r="M6" s="182"/>
      <c r="N6" s="183"/>
    </row>
    <row r="7" spans="1:14" x14ac:dyDescent="0.2">
      <c r="A7" s="47"/>
      <c r="B7" s="42"/>
      <c r="C7" s="27" t="s">
        <v>107</v>
      </c>
      <c r="D7" s="187"/>
      <c r="E7" s="187"/>
      <c r="F7" s="183"/>
      <c r="G7" s="27" t="s">
        <v>107</v>
      </c>
      <c r="H7" s="187"/>
      <c r="I7" s="187"/>
      <c r="J7" s="187"/>
      <c r="K7" s="27" t="s">
        <v>107</v>
      </c>
      <c r="L7" s="182"/>
      <c r="M7" s="182"/>
      <c r="N7" s="183"/>
    </row>
    <row r="8" spans="1:14" s="88" customFormat="1" x14ac:dyDescent="0.2">
      <c r="A8" s="84"/>
      <c r="B8" s="91"/>
      <c r="C8" s="27" t="s">
        <v>32</v>
      </c>
      <c r="D8" s="182"/>
      <c r="E8" s="182"/>
      <c r="F8" s="183"/>
      <c r="G8" s="27" t="s">
        <v>32</v>
      </c>
      <c r="H8" s="182"/>
      <c r="I8" s="182"/>
      <c r="J8" s="183"/>
      <c r="K8" s="91" t="s">
        <v>32</v>
      </c>
      <c r="L8" s="182"/>
      <c r="M8" s="182"/>
      <c r="N8" s="183"/>
    </row>
    <row r="9" spans="1:14" x14ac:dyDescent="0.2">
      <c r="A9" s="47"/>
      <c r="B9" s="42"/>
      <c r="C9" s="89" t="s">
        <v>100</v>
      </c>
      <c r="D9" s="182"/>
      <c r="E9" s="182"/>
      <c r="F9" s="183"/>
      <c r="G9" s="89" t="s">
        <v>100</v>
      </c>
      <c r="H9" s="182"/>
      <c r="I9" s="182"/>
      <c r="J9" s="183"/>
      <c r="K9" s="44" t="s">
        <v>100</v>
      </c>
      <c r="L9" s="182"/>
      <c r="M9" s="182"/>
      <c r="N9" s="183"/>
    </row>
    <row r="10" spans="1:14" x14ac:dyDescent="0.2">
      <c r="A10" s="39" t="s">
        <v>184</v>
      </c>
      <c r="B10" s="139" t="s">
        <v>54</v>
      </c>
      <c r="C10" s="29" t="s">
        <v>101</v>
      </c>
      <c r="D10" s="76">
        <v>1</v>
      </c>
      <c r="E10" s="37" t="s">
        <v>68</v>
      </c>
      <c r="F10" s="75">
        <v>1</v>
      </c>
      <c r="G10" s="29" t="s">
        <v>101</v>
      </c>
      <c r="H10" s="76">
        <v>1</v>
      </c>
      <c r="I10" s="37" t="s">
        <v>68</v>
      </c>
      <c r="J10" s="75">
        <v>1</v>
      </c>
      <c r="K10" s="29" t="s">
        <v>101</v>
      </c>
      <c r="L10" s="76">
        <v>1</v>
      </c>
      <c r="M10" s="37" t="s">
        <v>68</v>
      </c>
      <c r="N10" s="75">
        <v>1</v>
      </c>
    </row>
    <row r="11" spans="1:14" s="95" customFormat="1" x14ac:dyDescent="0.2">
      <c r="A11" s="92"/>
      <c r="B11" s="140"/>
      <c r="C11" s="94" t="s">
        <v>35</v>
      </c>
      <c r="D11" s="141"/>
      <c r="E11" s="141"/>
      <c r="F11" s="142"/>
      <c r="G11" s="94" t="s">
        <v>35</v>
      </c>
      <c r="H11" s="141"/>
      <c r="I11" s="141"/>
      <c r="J11" s="142"/>
      <c r="K11" s="94" t="s">
        <v>35</v>
      </c>
      <c r="L11" s="141"/>
      <c r="M11" s="141"/>
      <c r="N11" s="142"/>
    </row>
    <row r="12" spans="1:14" s="95" customFormat="1" x14ac:dyDescent="0.2">
      <c r="A12" s="92"/>
      <c r="B12" s="33"/>
      <c r="C12" s="94" t="s">
        <v>67</v>
      </c>
      <c r="D12" s="112">
        <f>IF(D11&lt;0,1,1+D11)</f>
        <v>1</v>
      </c>
      <c r="E12" s="77" t="s">
        <v>68</v>
      </c>
      <c r="F12" s="113">
        <f>IF(D11&lt;0,1+ABS(D11),1)</f>
        <v>1</v>
      </c>
      <c r="G12" s="94" t="s">
        <v>67</v>
      </c>
      <c r="H12" s="112">
        <f>IF(H11&lt;0,1,1+H11)</f>
        <v>1</v>
      </c>
      <c r="I12" s="77" t="s">
        <v>68</v>
      </c>
      <c r="J12" s="113">
        <f>IF(H11&lt;0,1+ABS(H11),1)</f>
        <v>1</v>
      </c>
      <c r="K12" s="94" t="s">
        <v>67</v>
      </c>
      <c r="L12" s="112">
        <f>IF(L11&lt;0,1,1+L11)</f>
        <v>1</v>
      </c>
      <c r="M12" s="77" t="s">
        <v>68</v>
      </c>
      <c r="N12" s="113">
        <f>IF(L11&lt;0,1+ABS(L11),1)</f>
        <v>1</v>
      </c>
    </row>
    <row r="13" spans="1:14" ht="11.25" customHeight="1" x14ac:dyDescent="0.25">
      <c r="A13" s="47"/>
      <c r="B13" s="33"/>
      <c r="C13" s="184" t="s">
        <v>191</v>
      </c>
      <c r="D13" s="185"/>
      <c r="E13" s="185"/>
      <c r="F13" s="186"/>
      <c r="G13" s="184" t="s">
        <v>191</v>
      </c>
      <c r="H13" s="185"/>
      <c r="I13" s="185"/>
      <c r="J13" s="186"/>
      <c r="K13" s="184" t="s">
        <v>191</v>
      </c>
      <c r="L13" s="185"/>
      <c r="M13" s="185"/>
      <c r="N13" s="186"/>
    </row>
    <row r="14" spans="1:14" ht="20.399999999999999" x14ac:dyDescent="0.2">
      <c r="A14" s="39" t="s">
        <v>185</v>
      </c>
      <c r="B14" s="28" t="s">
        <v>55</v>
      </c>
      <c r="C14" s="27" t="s">
        <v>37</v>
      </c>
      <c r="D14" s="132"/>
      <c r="E14" s="77" t="s">
        <v>68</v>
      </c>
      <c r="F14" s="133"/>
      <c r="G14" s="45" t="s">
        <v>37</v>
      </c>
      <c r="H14" s="134"/>
      <c r="I14" s="41" t="s">
        <v>68</v>
      </c>
      <c r="J14" s="135"/>
      <c r="K14" s="45" t="s">
        <v>37</v>
      </c>
      <c r="L14" s="134"/>
      <c r="M14" s="41" t="s">
        <v>68</v>
      </c>
      <c r="N14" s="135"/>
    </row>
    <row r="15" spans="1:14" s="95" customFormat="1" x14ac:dyDescent="0.2">
      <c r="A15" s="39" t="s">
        <v>186</v>
      </c>
      <c r="B15" s="128" t="s">
        <v>187</v>
      </c>
      <c r="C15" s="29" t="s">
        <v>67</v>
      </c>
      <c r="D15" s="129"/>
      <c r="E15" s="37" t="s">
        <v>68</v>
      </c>
      <c r="F15" s="130">
        <v>1</v>
      </c>
      <c r="G15" s="29" t="s">
        <v>67</v>
      </c>
      <c r="H15" s="129"/>
      <c r="I15" s="37" t="s">
        <v>68</v>
      </c>
      <c r="J15" s="130">
        <v>1</v>
      </c>
      <c r="K15" s="29" t="s">
        <v>67</v>
      </c>
      <c r="L15" s="129"/>
      <c r="M15" s="37" t="s">
        <v>68</v>
      </c>
      <c r="N15" s="130">
        <v>1</v>
      </c>
    </row>
    <row r="16" spans="1:14" s="95" customFormat="1" x14ac:dyDescent="0.2">
      <c r="A16" s="40"/>
      <c r="B16" s="131"/>
      <c r="C16" s="194"/>
      <c r="D16" s="195"/>
      <c r="E16" s="195"/>
      <c r="F16" s="196"/>
      <c r="G16" s="194"/>
      <c r="H16" s="195"/>
      <c r="I16" s="195"/>
      <c r="J16" s="196"/>
      <c r="K16" s="194"/>
      <c r="L16" s="195"/>
      <c r="M16" s="195"/>
      <c r="N16" s="196"/>
    </row>
    <row r="17" spans="1:14" s="95" customFormat="1" x14ac:dyDescent="0.2">
      <c r="A17" s="39">
        <v>3</v>
      </c>
      <c r="B17" s="128" t="s">
        <v>188</v>
      </c>
      <c r="C17" s="29" t="s">
        <v>35</v>
      </c>
      <c r="D17" s="197"/>
      <c r="E17" s="197"/>
      <c r="F17" s="198"/>
      <c r="G17" s="29" t="s">
        <v>35</v>
      </c>
      <c r="H17" s="197"/>
      <c r="I17" s="197"/>
      <c r="J17" s="198"/>
      <c r="K17" s="29" t="s">
        <v>35</v>
      </c>
      <c r="L17" s="197"/>
      <c r="M17" s="197"/>
      <c r="N17" s="198"/>
    </row>
    <row r="18" spans="1:14" s="95" customFormat="1" x14ac:dyDescent="0.2">
      <c r="A18" s="40"/>
      <c r="B18" s="131"/>
      <c r="C18" s="194"/>
      <c r="D18" s="195"/>
      <c r="E18" s="195"/>
      <c r="F18" s="196"/>
      <c r="G18" s="194"/>
      <c r="H18" s="195"/>
      <c r="I18" s="195"/>
      <c r="J18" s="196"/>
      <c r="K18" s="194"/>
      <c r="L18" s="195"/>
      <c r="M18" s="195"/>
      <c r="N18" s="196"/>
    </row>
    <row r="19" spans="1:14" x14ac:dyDescent="0.2">
      <c r="A19" s="92">
        <v>4</v>
      </c>
      <c r="B19" s="34" t="s">
        <v>56</v>
      </c>
      <c r="C19" s="94" t="s">
        <v>35</v>
      </c>
      <c r="D19" s="174"/>
      <c r="E19" s="174"/>
      <c r="F19" s="175"/>
      <c r="G19" s="29" t="s">
        <v>35</v>
      </c>
      <c r="H19" s="157"/>
      <c r="I19" s="157"/>
      <c r="J19" s="158"/>
      <c r="K19" s="29" t="s">
        <v>35</v>
      </c>
      <c r="L19" s="157"/>
      <c r="M19" s="157"/>
      <c r="N19" s="158"/>
    </row>
    <row r="20" spans="1:14" ht="11.25" customHeight="1" x14ac:dyDescent="0.2">
      <c r="A20" s="47"/>
      <c r="B20" s="34"/>
      <c r="C20" s="144" t="s">
        <v>36</v>
      </c>
      <c r="D20" s="155"/>
      <c r="E20" s="155"/>
      <c r="F20" s="146"/>
      <c r="G20" s="144" t="s">
        <v>36</v>
      </c>
      <c r="H20" s="145"/>
      <c r="I20" s="145"/>
      <c r="J20" s="146"/>
      <c r="K20" s="144" t="s">
        <v>36</v>
      </c>
      <c r="L20" s="145"/>
      <c r="M20" s="145"/>
      <c r="N20" s="146"/>
    </row>
    <row r="21" spans="1:14" ht="11.25" customHeight="1" x14ac:dyDescent="0.2">
      <c r="A21" s="40"/>
      <c r="B21" s="46"/>
      <c r="C21" s="147"/>
      <c r="D21" s="148"/>
      <c r="E21" s="148"/>
      <c r="F21" s="149"/>
      <c r="G21" s="147"/>
      <c r="H21" s="148"/>
      <c r="I21" s="148"/>
      <c r="J21" s="149"/>
      <c r="K21" s="147"/>
      <c r="L21" s="148"/>
      <c r="M21" s="148"/>
      <c r="N21" s="149"/>
    </row>
    <row r="22" spans="1:14" ht="20.399999999999999" x14ac:dyDescent="0.2">
      <c r="A22" s="39">
        <v>5</v>
      </c>
      <c r="B22" s="30" t="s">
        <v>57</v>
      </c>
      <c r="C22" s="29" t="s">
        <v>35</v>
      </c>
      <c r="D22" s="157"/>
      <c r="E22" s="157"/>
      <c r="F22" s="158"/>
      <c r="G22" s="29" t="s">
        <v>35</v>
      </c>
      <c r="H22" s="157"/>
      <c r="I22" s="157"/>
      <c r="J22" s="158"/>
      <c r="K22" s="29" t="s">
        <v>35</v>
      </c>
      <c r="L22" s="157"/>
      <c r="M22" s="157"/>
      <c r="N22" s="158"/>
    </row>
    <row r="23" spans="1:14" x14ac:dyDescent="0.2">
      <c r="A23" s="47"/>
      <c r="B23" s="34"/>
      <c r="C23" s="144" t="s">
        <v>36</v>
      </c>
      <c r="D23" s="155"/>
      <c r="E23" s="155"/>
      <c r="F23" s="146"/>
      <c r="G23" s="144" t="s">
        <v>36</v>
      </c>
      <c r="H23" s="145"/>
      <c r="I23" s="145"/>
      <c r="J23" s="146"/>
      <c r="K23" s="144" t="s">
        <v>36</v>
      </c>
      <c r="L23" s="145"/>
      <c r="M23" s="145"/>
      <c r="N23" s="146"/>
    </row>
    <row r="24" spans="1:14" x14ac:dyDescent="0.2">
      <c r="A24" s="40"/>
      <c r="B24" s="46"/>
      <c r="C24" s="147"/>
      <c r="D24" s="148"/>
      <c r="E24" s="148"/>
      <c r="F24" s="149"/>
      <c r="G24" s="147"/>
      <c r="H24" s="148"/>
      <c r="I24" s="148"/>
      <c r="J24" s="149"/>
      <c r="K24" s="147"/>
      <c r="L24" s="148"/>
      <c r="M24" s="148"/>
      <c r="N24" s="149"/>
    </row>
    <row r="25" spans="1:14" x14ac:dyDescent="0.2">
      <c r="A25" s="39">
        <v>6</v>
      </c>
      <c r="B25" s="30" t="s">
        <v>39</v>
      </c>
      <c r="C25" s="29" t="s">
        <v>35</v>
      </c>
      <c r="D25" s="172"/>
      <c r="E25" s="172"/>
      <c r="F25" s="173"/>
      <c r="G25" s="29" t="s">
        <v>35</v>
      </c>
      <c r="H25" s="157"/>
      <c r="I25" s="157"/>
      <c r="J25" s="158"/>
      <c r="K25" s="29" t="s">
        <v>35</v>
      </c>
      <c r="L25" s="157"/>
      <c r="M25" s="157"/>
      <c r="N25" s="158"/>
    </row>
    <row r="26" spans="1:14" x14ac:dyDescent="0.2">
      <c r="A26" s="47"/>
      <c r="B26" s="34"/>
      <c r="C26" s="144" t="s">
        <v>36</v>
      </c>
      <c r="D26" s="150"/>
      <c r="E26" s="150"/>
      <c r="F26" s="151"/>
      <c r="G26" s="144" t="s">
        <v>36</v>
      </c>
      <c r="H26" s="145"/>
      <c r="I26" s="145"/>
      <c r="J26" s="146"/>
      <c r="K26" s="144" t="s">
        <v>36</v>
      </c>
      <c r="L26" s="145"/>
      <c r="M26" s="145"/>
      <c r="N26" s="146"/>
    </row>
    <row r="27" spans="1:14" x14ac:dyDescent="0.2">
      <c r="A27" s="40"/>
      <c r="B27" s="46"/>
      <c r="C27" s="152"/>
      <c r="D27" s="153"/>
      <c r="E27" s="153"/>
      <c r="F27" s="154"/>
      <c r="G27" s="147"/>
      <c r="H27" s="148"/>
      <c r="I27" s="148"/>
      <c r="J27" s="149"/>
      <c r="K27" s="147"/>
      <c r="L27" s="148"/>
      <c r="M27" s="148"/>
      <c r="N27" s="149"/>
    </row>
    <row r="28" spans="1:14" x14ac:dyDescent="0.2">
      <c r="A28" s="39">
        <v>7</v>
      </c>
      <c r="B28" s="30" t="s">
        <v>73</v>
      </c>
      <c r="C28" s="29" t="s">
        <v>35</v>
      </c>
      <c r="D28" s="172"/>
      <c r="E28" s="172"/>
      <c r="F28" s="173"/>
      <c r="G28" s="29" t="s">
        <v>35</v>
      </c>
      <c r="H28" s="157"/>
      <c r="I28" s="157"/>
      <c r="J28" s="158"/>
      <c r="K28" s="29" t="s">
        <v>35</v>
      </c>
      <c r="L28" s="157"/>
      <c r="M28" s="157"/>
      <c r="N28" s="158"/>
    </row>
    <row r="29" spans="1:14" ht="11.25" customHeight="1" x14ac:dyDescent="0.2">
      <c r="A29" s="47"/>
      <c r="B29" s="34"/>
      <c r="C29" s="144" t="s">
        <v>38</v>
      </c>
      <c r="D29" s="176"/>
      <c r="E29" s="176"/>
      <c r="F29" s="177"/>
      <c r="G29" s="144" t="s">
        <v>38</v>
      </c>
      <c r="H29" s="145"/>
      <c r="I29" s="145"/>
      <c r="J29" s="146"/>
      <c r="K29" s="144" t="s">
        <v>36</v>
      </c>
      <c r="L29" s="145"/>
      <c r="M29" s="145"/>
      <c r="N29" s="146"/>
    </row>
    <row r="30" spans="1:14" ht="25.5" customHeight="1" x14ac:dyDescent="0.2">
      <c r="A30" s="40"/>
      <c r="B30" s="46"/>
      <c r="C30" s="178"/>
      <c r="D30" s="179"/>
      <c r="E30" s="179"/>
      <c r="F30" s="180"/>
      <c r="G30" s="147"/>
      <c r="H30" s="148"/>
      <c r="I30" s="148"/>
      <c r="J30" s="149"/>
      <c r="K30" s="147"/>
      <c r="L30" s="148"/>
      <c r="M30" s="148"/>
      <c r="N30" s="149"/>
    </row>
    <row r="31" spans="1:14" x14ac:dyDescent="0.2">
      <c r="A31" s="39">
        <v>8</v>
      </c>
      <c r="B31" s="30" t="s">
        <v>58</v>
      </c>
      <c r="C31" s="29" t="s">
        <v>35</v>
      </c>
      <c r="D31" s="172"/>
      <c r="E31" s="172"/>
      <c r="F31" s="173"/>
      <c r="G31" s="29" t="s">
        <v>35</v>
      </c>
      <c r="H31" s="157"/>
      <c r="I31" s="157"/>
      <c r="J31" s="158"/>
      <c r="K31" s="29" t="s">
        <v>35</v>
      </c>
      <c r="L31" s="157"/>
      <c r="M31" s="157"/>
      <c r="N31" s="158"/>
    </row>
    <row r="32" spans="1:14" ht="11.25" customHeight="1" x14ac:dyDescent="0.2">
      <c r="A32" s="47"/>
      <c r="B32" s="34"/>
      <c r="C32" s="144" t="s">
        <v>38</v>
      </c>
      <c r="D32" s="155"/>
      <c r="E32" s="155"/>
      <c r="F32" s="146"/>
      <c r="G32" s="144" t="s">
        <v>38</v>
      </c>
      <c r="H32" s="145"/>
      <c r="I32" s="145"/>
      <c r="J32" s="146"/>
      <c r="K32" s="144" t="s">
        <v>38</v>
      </c>
      <c r="L32" s="145"/>
      <c r="M32" s="145"/>
      <c r="N32" s="146"/>
    </row>
    <row r="33" spans="1:14" ht="24.75" customHeight="1" x14ac:dyDescent="0.2">
      <c r="A33" s="40"/>
      <c r="B33" s="46"/>
      <c r="C33" s="147"/>
      <c r="D33" s="148"/>
      <c r="E33" s="148"/>
      <c r="F33" s="149"/>
      <c r="G33" s="156"/>
      <c r="H33" s="145"/>
      <c r="I33" s="145"/>
      <c r="J33" s="146"/>
      <c r="K33" s="156"/>
      <c r="L33" s="145"/>
      <c r="M33" s="145"/>
      <c r="N33" s="146"/>
    </row>
    <row r="34" spans="1:14" x14ac:dyDescent="0.2">
      <c r="A34" s="39">
        <v>9</v>
      </c>
      <c r="B34" s="30" t="s">
        <v>59</v>
      </c>
      <c r="C34" s="24" t="s">
        <v>189</v>
      </c>
      <c r="D34" s="114">
        <f>IF(D11="",IF(D14&gt;0,D14,D15),D12)</f>
        <v>0</v>
      </c>
      <c r="E34" s="25" t="s">
        <v>68</v>
      </c>
      <c r="F34" s="114">
        <f>IF(D11="",IF(F14&gt;0,F14,F15),F12)</f>
        <v>1</v>
      </c>
      <c r="G34" s="24" t="s">
        <v>189</v>
      </c>
      <c r="H34" s="114">
        <f>IF(H11="",IF(H14&gt;0,H14,H15),H12)</f>
        <v>0</v>
      </c>
      <c r="I34" s="25" t="s">
        <v>68</v>
      </c>
      <c r="J34" s="136">
        <f>IF(H11="",IF(J14&gt;0,J14,J15),J12)</f>
        <v>1</v>
      </c>
      <c r="K34" s="24" t="s">
        <v>189</v>
      </c>
      <c r="L34" s="114">
        <f>IF(L11="",IF(L14&gt;0,L14,L15),L12)</f>
        <v>0</v>
      </c>
      <c r="M34" s="25" t="s">
        <v>68</v>
      </c>
      <c r="N34" s="136">
        <f>IF(L11="",IF(N14&gt;0,N14,N15),N12)</f>
        <v>1</v>
      </c>
    </row>
    <row r="35" spans="1:14" x14ac:dyDescent="0.2">
      <c r="A35" s="47"/>
      <c r="B35" s="42"/>
      <c r="C35" s="27" t="s">
        <v>190</v>
      </c>
      <c r="D35" s="164">
        <f>SUM(D17,D19,D22,D25,D28,D31)</f>
        <v>0</v>
      </c>
      <c r="E35" s="164"/>
      <c r="F35" s="165"/>
      <c r="G35" s="27" t="s">
        <v>190</v>
      </c>
      <c r="H35" s="164">
        <f>SUM(H17,H19,H22,H25,H28,H31)</f>
        <v>0</v>
      </c>
      <c r="I35" s="164"/>
      <c r="J35" s="165"/>
      <c r="K35" s="27" t="s">
        <v>190</v>
      </c>
      <c r="L35" s="164">
        <f>SUM(L17,L19,L22,L25,L28,L31)</f>
        <v>0</v>
      </c>
      <c r="M35" s="164"/>
      <c r="N35" s="165"/>
    </row>
    <row r="36" spans="1:14" x14ac:dyDescent="0.2">
      <c r="A36" s="47"/>
      <c r="B36" s="42"/>
      <c r="C36" s="78" t="s">
        <v>40</v>
      </c>
      <c r="D36" s="112">
        <f>IF(D35&gt;0,((ABS(D35)+D34)*(1/F34)),(D34*(1/(ABS(D35)+F34))))</f>
        <v>0</v>
      </c>
      <c r="E36" s="77" t="s">
        <v>68</v>
      </c>
      <c r="F36" s="113">
        <v>1</v>
      </c>
      <c r="G36" s="27" t="s">
        <v>40</v>
      </c>
      <c r="H36" s="112">
        <f>IF(H35&gt;0,((ABS(H35)+H34)*(1/J34)),(H34*(1/(ABS(H35)+J34))))</f>
        <v>0</v>
      </c>
      <c r="I36" s="77" t="s">
        <v>68</v>
      </c>
      <c r="J36" s="113">
        <v>1</v>
      </c>
      <c r="K36" s="27" t="s">
        <v>40</v>
      </c>
      <c r="L36" s="112">
        <f>IF(L35&gt;0,((ABS(L35)+L34)*(1/N34)),(L34*(1/(ABS(L35)+N34))))</f>
        <v>0</v>
      </c>
      <c r="M36" s="77" t="s">
        <v>68</v>
      </c>
      <c r="N36" s="113">
        <v>1</v>
      </c>
    </row>
    <row r="37" spans="1:14" x14ac:dyDescent="0.2">
      <c r="A37" s="47"/>
      <c r="B37" s="42"/>
      <c r="C37" s="27" t="s">
        <v>41</v>
      </c>
      <c r="D37" s="31">
        <f>G3</f>
        <v>0</v>
      </c>
      <c r="E37" s="31"/>
      <c r="F37" s="71" t="s">
        <v>50</v>
      </c>
      <c r="G37" s="27" t="s">
        <v>60</v>
      </c>
      <c r="H37" s="80" t="str">
        <f>D52</f>
        <v/>
      </c>
      <c r="I37" s="35"/>
      <c r="J37" s="31" t="s">
        <v>50</v>
      </c>
      <c r="K37" s="27" t="s">
        <v>48</v>
      </c>
      <c r="L37" s="80" t="str">
        <f>H52</f>
        <v/>
      </c>
      <c r="M37" s="35"/>
      <c r="N37" s="71" t="s">
        <v>50</v>
      </c>
    </row>
    <row r="38" spans="1:14" x14ac:dyDescent="0.2">
      <c r="A38" s="47"/>
      <c r="B38" s="42"/>
      <c r="C38" s="27"/>
      <c r="D38" s="31">
        <f>L3</f>
        <v>0</v>
      </c>
      <c r="E38" s="31"/>
      <c r="F38" s="71" t="s">
        <v>42</v>
      </c>
      <c r="G38" s="27"/>
      <c r="H38" s="38" t="e">
        <f>D51/100*D38</f>
        <v>#VALUE!</v>
      </c>
      <c r="I38" s="38"/>
      <c r="J38" s="31" t="s">
        <v>42</v>
      </c>
      <c r="K38" s="27" t="s">
        <v>49</v>
      </c>
      <c r="L38" s="38" t="e">
        <f>H51/100*H38</f>
        <v>#VALUE!</v>
      </c>
      <c r="M38" s="38"/>
      <c r="N38" s="71" t="s">
        <v>42</v>
      </c>
    </row>
    <row r="39" spans="1:14" x14ac:dyDescent="0.2">
      <c r="A39" s="47"/>
      <c r="B39" s="42"/>
      <c r="C39" s="27" t="s">
        <v>43</v>
      </c>
      <c r="D39" s="137">
        <f>H2</f>
        <v>0</v>
      </c>
      <c r="E39" s="137"/>
      <c r="F39" s="138"/>
      <c r="G39" s="27" t="s">
        <v>43</v>
      </c>
      <c r="H39" s="137">
        <f>H2</f>
        <v>0</v>
      </c>
      <c r="I39" s="137"/>
      <c r="J39" s="137"/>
      <c r="K39" s="27" t="s">
        <v>43</v>
      </c>
      <c r="L39" s="137">
        <f>H2</f>
        <v>0</v>
      </c>
      <c r="M39" s="137"/>
      <c r="N39" s="138"/>
    </row>
    <row r="40" spans="1:14" x14ac:dyDescent="0.2">
      <c r="A40" s="47"/>
      <c r="B40" s="42"/>
      <c r="C40" s="27" t="s">
        <v>44</v>
      </c>
      <c r="D40" s="181">
        <f>C3</f>
        <v>0</v>
      </c>
      <c r="E40" s="181"/>
      <c r="F40" s="143"/>
      <c r="G40" s="27" t="s">
        <v>44</v>
      </c>
      <c r="H40" s="137">
        <f>C3</f>
        <v>0</v>
      </c>
      <c r="I40" s="137"/>
      <c r="J40" s="137"/>
      <c r="K40" s="27" t="s">
        <v>44</v>
      </c>
      <c r="L40" s="137">
        <f>C3</f>
        <v>0</v>
      </c>
      <c r="M40" s="137"/>
      <c r="N40" s="138"/>
    </row>
    <row r="41" spans="1:14" s="88" customFormat="1" x14ac:dyDescent="0.2">
      <c r="A41" s="84"/>
      <c r="B41" s="91"/>
      <c r="C41" s="27" t="s">
        <v>100</v>
      </c>
      <c r="D41" s="93">
        <f>L2</f>
        <v>0</v>
      </c>
      <c r="E41" s="90"/>
      <c r="F41" s="87"/>
      <c r="G41" s="27" t="s">
        <v>100</v>
      </c>
      <c r="H41" s="93">
        <f>L2</f>
        <v>0</v>
      </c>
      <c r="I41" s="85"/>
      <c r="J41" s="85"/>
      <c r="K41" s="27" t="s">
        <v>100</v>
      </c>
      <c r="L41" s="93">
        <f>L2</f>
        <v>0</v>
      </c>
      <c r="M41" s="85"/>
      <c r="N41" s="86"/>
    </row>
    <row r="42" spans="1:14" x14ac:dyDescent="0.2">
      <c r="A42" s="47"/>
      <c r="B42" s="42"/>
      <c r="C42" s="27"/>
      <c r="D42" s="31"/>
      <c r="E42" s="31"/>
      <c r="F42" s="71"/>
      <c r="G42" s="27"/>
      <c r="H42" s="31"/>
      <c r="I42" s="31"/>
      <c r="J42" s="31"/>
      <c r="K42" s="27"/>
      <c r="L42" s="31"/>
      <c r="M42" s="31"/>
      <c r="N42" s="71"/>
    </row>
    <row r="43" spans="1:14" x14ac:dyDescent="0.2">
      <c r="A43" s="47"/>
      <c r="B43" s="42"/>
      <c r="C43" s="27" t="s">
        <v>81</v>
      </c>
      <c r="D43" s="80">
        <f>(D36/F36)*D37</f>
        <v>0</v>
      </c>
      <c r="E43" s="31"/>
      <c r="F43" s="71" t="s">
        <v>50</v>
      </c>
      <c r="G43" s="27" t="s">
        <v>81</v>
      </c>
      <c r="H43" s="80" t="e">
        <f>(H36/J36)*H37</f>
        <v>#VALUE!</v>
      </c>
      <c r="I43" s="35"/>
      <c r="J43" s="31" t="s">
        <v>50</v>
      </c>
      <c r="K43" s="27" t="s">
        <v>51</v>
      </c>
      <c r="L43" s="80" t="e">
        <f>(L36/N36)*L37</f>
        <v>#VALUE!</v>
      </c>
      <c r="M43" s="35"/>
      <c r="N43" s="71" t="s">
        <v>50</v>
      </c>
    </row>
    <row r="44" spans="1:14" x14ac:dyDescent="0.2">
      <c r="A44" s="47"/>
      <c r="B44" s="42"/>
      <c r="C44" s="27"/>
      <c r="D44" s="79">
        <f>(D36/F36)*D38</f>
        <v>0</v>
      </c>
      <c r="E44" s="31"/>
      <c r="F44" s="71" t="s">
        <v>42</v>
      </c>
      <c r="G44" s="27"/>
      <c r="H44" s="79" t="e">
        <f>(H36/J36)*H38</f>
        <v>#VALUE!</v>
      </c>
      <c r="I44" s="38"/>
      <c r="J44" s="31" t="s">
        <v>42</v>
      </c>
      <c r="K44" s="27"/>
      <c r="L44" s="79" t="e">
        <f>(L36/N36)*L38</f>
        <v>#VALUE!</v>
      </c>
      <c r="M44" s="38"/>
      <c r="N44" s="71" t="s">
        <v>42</v>
      </c>
    </row>
    <row r="45" spans="1:14" x14ac:dyDescent="0.2">
      <c r="A45" s="47"/>
      <c r="B45" s="42"/>
      <c r="C45" s="27" t="s">
        <v>45</v>
      </c>
      <c r="D45" s="137">
        <f>D7</f>
        <v>0</v>
      </c>
      <c r="E45" s="137"/>
      <c r="F45" s="143"/>
      <c r="G45" s="27" t="s">
        <v>45</v>
      </c>
      <c r="H45" s="137">
        <f>H7</f>
        <v>0</v>
      </c>
      <c r="I45" s="137"/>
      <c r="J45" s="143"/>
      <c r="K45" s="27" t="s">
        <v>45</v>
      </c>
      <c r="L45" s="137">
        <f>L7</f>
        <v>0</v>
      </c>
      <c r="M45" s="137"/>
      <c r="N45" s="143"/>
    </row>
    <row r="46" spans="1:14" x14ac:dyDescent="0.2">
      <c r="A46" s="47"/>
      <c r="B46" s="42"/>
      <c r="C46" s="27" t="s">
        <v>44</v>
      </c>
      <c r="D46" s="137">
        <f>D8</f>
        <v>0</v>
      </c>
      <c r="E46" s="137"/>
      <c r="F46" s="138"/>
      <c r="G46" s="27" t="s">
        <v>44</v>
      </c>
      <c r="H46" s="137">
        <f>H8</f>
        <v>0</v>
      </c>
      <c r="I46" s="137"/>
      <c r="J46" s="138"/>
      <c r="K46" s="27" t="s">
        <v>44</v>
      </c>
      <c r="L46" s="137">
        <f>L8</f>
        <v>0</v>
      </c>
      <c r="M46" s="137"/>
      <c r="N46" s="138"/>
    </row>
    <row r="47" spans="1:14" s="88" customFormat="1" x14ac:dyDescent="0.2">
      <c r="A47" s="84"/>
      <c r="B47" s="91"/>
      <c r="C47" s="27" t="s">
        <v>100</v>
      </c>
      <c r="D47" s="137">
        <f>D9</f>
        <v>0</v>
      </c>
      <c r="E47" s="137"/>
      <c r="F47" s="138"/>
      <c r="G47" s="27" t="s">
        <v>100</v>
      </c>
      <c r="H47" s="137">
        <f>H9</f>
        <v>0</v>
      </c>
      <c r="I47" s="137"/>
      <c r="J47" s="138"/>
      <c r="K47" s="27" t="s">
        <v>100</v>
      </c>
      <c r="L47" s="137">
        <f>L9</f>
        <v>0</v>
      </c>
      <c r="M47" s="137"/>
      <c r="N47" s="138"/>
    </row>
    <row r="48" spans="1:14" s="88" customFormat="1" x14ac:dyDescent="0.2">
      <c r="A48" s="84"/>
      <c r="B48" s="91"/>
      <c r="C48" s="27"/>
      <c r="D48" s="90"/>
      <c r="E48" s="85"/>
      <c r="F48" s="86"/>
      <c r="G48" s="27"/>
      <c r="H48" s="90"/>
      <c r="I48" s="85"/>
      <c r="J48" s="85"/>
      <c r="K48" s="27"/>
      <c r="L48" s="85"/>
      <c r="M48" s="85"/>
      <c r="N48" s="86"/>
    </row>
    <row r="49" spans="1:14" s="73" customFormat="1" x14ac:dyDescent="0.2">
      <c r="A49" s="72"/>
      <c r="B49" s="74"/>
      <c r="C49" s="27" t="s">
        <v>83</v>
      </c>
      <c r="D49" s="108"/>
      <c r="E49" s="35"/>
      <c r="F49" s="71" t="s">
        <v>50</v>
      </c>
      <c r="G49" s="27" t="s">
        <v>83</v>
      </c>
      <c r="H49" s="108"/>
      <c r="I49" s="35"/>
      <c r="J49" s="71" t="s">
        <v>50</v>
      </c>
      <c r="K49" s="27" t="s">
        <v>83</v>
      </c>
      <c r="L49" s="108"/>
      <c r="M49" s="35"/>
      <c r="N49" s="71" t="s">
        <v>50</v>
      </c>
    </row>
    <row r="50" spans="1:14" s="73" customFormat="1" x14ac:dyDescent="0.2">
      <c r="A50" s="72"/>
      <c r="B50" s="74"/>
      <c r="C50" s="27"/>
      <c r="D50" s="109"/>
      <c r="E50" s="35"/>
      <c r="F50" s="71" t="s">
        <v>42</v>
      </c>
      <c r="G50" s="27"/>
      <c r="H50" s="109"/>
      <c r="I50" s="35"/>
      <c r="J50" s="71" t="s">
        <v>42</v>
      </c>
      <c r="K50" s="27"/>
      <c r="L50" s="109"/>
      <c r="M50" s="35"/>
      <c r="N50" s="71" t="s">
        <v>42</v>
      </c>
    </row>
    <row r="51" spans="1:14" x14ac:dyDescent="0.2">
      <c r="A51" s="47"/>
      <c r="B51" s="42"/>
      <c r="C51" s="27" t="s">
        <v>47</v>
      </c>
      <c r="D51" s="38" t="str">
        <f>IF(D49&gt;0,(((D37*(D36/F36))-D49)/(D37*(D36/F36))*100),"")</f>
        <v/>
      </c>
      <c r="E51" s="35"/>
      <c r="F51" s="71" t="s">
        <v>53</v>
      </c>
      <c r="G51" s="27" t="s">
        <v>47</v>
      </c>
      <c r="H51" s="38" t="str">
        <f>IF(H49&gt;0,(((H37*(H36/J36))-H49)/(H37*(H36/J36))*100),"")</f>
        <v/>
      </c>
      <c r="I51" s="35"/>
      <c r="J51" s="31" t="s">
        <v>53</v>
      </c>
      <c r="K51" s="27" t="s">
        <v>47</v>
      </c>
      <c r="L51" s="38" t="str">
        <f>IF(L49&gt;0,(((L37*(L36/N36))-L49)/(L37*(L36/N36))*100),"")</f>
        <v/>
      </c>
      <c r="M51" s="31"/>
      <c r="N51" s="99" t="s">
        <v>53</v>
      </c>
    </row>
    <row r="52" spans="1:14" x14ac:dyDescent="0.2">
      <c r="A52" s="47"/>
      <c r="B52" s="42"/>
      <c r="C52" s="27"/>
      <c r="D52" s="80" t="str">
        <f>IF(D51="","",(D51/100*D37))</f>
        <v/>
      </c>
      <c r="E52" s="35"/>
      <c r="F52" s="71" t="s">
        <v>50</v>
      </c>
      <c r="G52" s="27"/>
      <c r="H52" s="80" t="str">
        <f>IF(H51="","",(H51/100*H37))</f>
        <v/>
      </c>
      <c r="I52" s="35"/>
      <c r="J52" s="31" t="s">
        <v>50</v>
      </c>
      <c r="K52" s="27"/>
      <c r="L52" s="80" t="str">
        <f>IF(L51="","",(L51/100*L37))</f>
        <v/>
      </c>
      <c r="M52" s="31"/>
      <c r="N52" s="99" t="s">
        <v>50</v>
      </c>
    </row>
    <row r="53" spans="1:14" x14ac:dyDescent="0.2">
      <c r="A53" s="47"/>
      <c r="B53" s="42"/>
      <c r="C53" s="166" t="s">
        <v>46</v>
      </c>
      <c r="D53" s="167"/>
      <c r="E53" s="167"/>
      <c r="F53" s="168"/>
      <c r="G53" s="166" t="s">
        <v>72</v>
      </c>
      <c r="H53" s="167"/>
      <c r="I53" s="167"/>
      <c r="J53" s="167"/>
      <c r="K53" s="166" t="s">
        <v>46</v>
      </c>
      <c r="L53" s="167"/>
      <c r="M53" s="167"/>
      <c r="N53" s="168"/>
    </row>
    <row r="54" spans="1:14" x14ac:dyDescent="0.2">
      <c r="A54" s="72"/>
      <c r="B54" s="74"/>
      <c r="C54" s="166"/>
      <c r="D54" s="167"/>
      <c r="E54" s="167"/>
      <c r="F54" s="168"/>
      <c r="G54" s="166"/>
      <c r="H54" s="167"/>
      <c r="I54" s="167"/>
      <c r="J54" s="167"/>
      <c r="K54" s="166"/>
      <c r="L54" s="167"/>
      <c r="M54" s="167"/>
      <c r="N54" s="168"/>
    </row>
    <row r="55" spans="1:14" x14ac:dyDescent="0.2">
      <c r="A55" s="72"/>
      <c r="B55" s="74"/>
      <c r="C55" s="169"/>
      <c r="D55" s="170"/>
      <c r="E55" s="170"/>
      <c r="F55" s="171"/>
      <c r="G55" s="166"/>
      <c r="H55" s="167"/>
      <c r="I55" s="167"/>
      <c r="J55" s="167"/>
      <c r="K55" s="166"/>
      <c r="L55" s="167"/>
      <c r="M55" s="167"/>
      <c r="N55" s="168"/>
    </row>
    <row r="56" spans="1:14" ht="36.6" customHeight="1" x14ac:dyDescent="0.2">
      <c r="A56" s="97">
        <v>10</v>
      </c>
      <c r="B56" s="98" t="s">
        <v>64</v>
      </c>
      <c r="C56" s="161" t="s">
        <v>140</v>
      </c>
      <c r="D56" s="162"/>
      <c r="E56" s="162"/>
      <c r="F56" s="162"/>
      <c r="G56" s="162"/>
      <c r="H56" s="162"/>
      <c r="I56" s="162"/>
      <c r="J56" s="162"/>
      <c r="K56" s="162"/>
      <c r="L56" s="162"/>
      <c r="M56" s="162"/>
      <c r="N56" s="163"/>
    </row>
    <row r="57" spans="1:14" x14ac:dyDescent="0.2">
      <c r="C57" s="159" t="s">
        <v>82</v>
      </c>
      <c r="D57" s="159"/>
      <c r="E57" s="159"/>
      <c r="F57" s="159"/>
      <c r="G57" s="159"/>
      <c r="H57" s="159"/>
      <c r="I57" s="159"/>
      <c r="J57" s="159"/>
      <c r="K57" s="159"/>
      <c r="L57" s="159"/>
      <c r="M57" s="159"/>
      <c r="N57" s="159"/>
    </row>
    <row r="58" spans="1:14" x14ac:dyDescent="0.2">
      <c r="C58" s="160" t="s">
        <v>84</v>
      </c>
      <c r="D58" s="160"/>
      <c r="E58" s="160"/>
      <c r="F58" s="160"/>
      <c r="G58" s="160"/>
      <c r="H58" s="160"/>
      <c r="I58" s="160"/>
      <c r="J58" s="160"/>
      <c r="K58" s="160"/>
      <c r="L58" s="160"/>
      <c r="M58" s="160"/>
      <c r="N58" s="160"/>
    </row>
    <row r="60" spans="1:14" x14ac:dyDescent="0.2">
      <c r="C60" s="31"/>
    </row>
    <row r="61" spans="1:14" x14ac:dyDescent="0.2">
      <c r="C61" s="31"/>
    </row>
  </sheetData>
  <mergeCells count="92">
    <mergeCell ref="K16:N16"/>
    <mergeCell ref="L17:N17"/>
    <mergeCell ref="K18:N18"/>
    <mergeCell ref="C16:F16"/>
    <mergeCell ref="D17:F17"/>
    <mergeCell ref="C18:F18"/>
    <mergeCell ref="G16:J16"/>
    <mergeCell ref="H17:J17"/>
    <mergeCell ref="G18:J18"/>
    <mergeCell ref="D1:F1"/>
    <mergeCell ref="H1:N1"/>
    <mergeCell ref="H2:J2"/>
    <mergeCell ref="L2:N2"/>
    <mergeCell ref="D3:F3"/>
    <mergeCell ref="J3:K3"/>
    <mergeCell ref="D2:F2"/>
    <mergeCell ref="D9:F9"/>
    <mergeCell ref="H9:J9"/>
    <mergeCell ref="L7:N7"/>
    <mergeCell ref="D5:F5"/>
    <mergeCell ref="H5:J5"/>
    <mergeCell ref="L5:N5"/>
    <mergeCell ref="D6:F6"/>
    <mergeCell ref="H6:J6"/>
    <mergeCell ref="L6:N6"/>
    <mergeCell ref="D7:F7"/>
    <mergeCell ref="H7:J7"/>
    <mergeCell ref="L8:N8"/>
    <mergeCell ref="D40:F40"/>
    <mergeCell ref="L40:N40"/>
    <mergeCell ref="L31:N31"/>
    <mergeCell ref="K26:N27"/>
    <mergeCell ref="D8:F8"/>
    <mergeCell ref="H8:J8"/>
    <mergeCell ref="L9:N9"/>
    <mergeCell ref="C13:F13"/>
    <mergeCell ref="G13:J13"/>
    <mergeCell ref="K13:N13"/>
    <mergeCell ref="C20:F21"/>
    <mergeCell ref="G20:J21"/>
    <mergeCell ref="K20:N21"/>
    <mergeCell ref="L19:N19"/>
    <mergeCell ref="L22:N22"/>
    <mergeCell ref="L25:N25"/>
    <mergeCell ref="H39:J39"/>
    <mergeCell ref="L39:N39"/>
    <mergeCell ref="D31:F31"/>
    <mergeCell ref="H31:J31"/>
    <mergeCell ref="C29:F30"/>
    <mergeCell ref="G29:J30"/>
    <mergeCell ref="D28:F28"/>
    <mergeCell ref="C23:F24"/>
    <mergeCell ref="H19:J19"/>
    <mergeCell ref="H22:J22"/>
    <mergeCell ref="H25:J25"/>
    <mergeCell ref="H28:J28"/>
    <mergeCell ref="G23:J24"/>
    <mergeCell ref="D19:F19"/>
    <mergeCell ref="D22:F22"/>
    <mergeCell ref="D25:F25"/>
    <mergeCell ref="C57:N57"/>
    <mergeCell ref="C58:N58"/>
    <mergeCell ref="C56:N56"/>
    <mergeCell ref="D35:F35"/>
    <mergeCell ref="H35:J35"/>
    <mergeCell ref="L35:N35"/>
    <mergeCell ref="D46:F46"/>
    <mergeCell ref="H46:J46"/>
    <mergeCell ref="L46:N46"/>
    <mergeCell ref="C53:F55"/>
    <mergeCell ref="G53:J55"/>
    <mergeCell ref="K53:N55"/>
    <mergeCell ref="H40:J40"/>
    <mergeCell ref="D45:F45"/>
    <mergeCell ref="H45:J45"/>
    <mergeCell ref="D47:F47"/>
    <mergeCell ref="H47:J47"/>
    <mergeCell ref="L47:N47"/>
    <mergeCell ref="B10:B11"/>
    <mergeCell ref="D11:F11"/>
    <mergeCell ref="H11:J11"/>
    <mergeCell ref="L11:N11"/>
    <mergeCell ref="L45:N45"/>
    <mergeCell ref="K23:N24"/>
    <mergeCell ref="C26:F27"/>
    <mergeCell ref="G26:J27"/>
    <mergeCell ref="K29:N30"/>
    <mergeCell ref="C32:F33"/>
    <mergeCell ref="G32:J33"/>
    <mergeCell ref="K32:N33"/>
    <mergeCell ref="D39:F39"/>
    <mergeCell ref="L28:N28"/>
  </mergeCells>
  <pageMargins left="0.39" right="0.37" top="0.63" bottom="0.53" header="0.35" footer="0.3"/>
  <pageSetup scale="79" orientation="landscape" r:id="rId1"/>
  <headerFooter>
    <oddHeader xml:space="preserve">&amp;L&amp;"Arial,Bold"&amp;12Attachment 12501.6 - SPD Mitigation Ratio Setting Checklist &amp;"Arial,Regular"(See 12501-SPD for Revisions Sheet) </oddHeader>
    <oddFooter xml:space="preserve">&amp;CCurrent Approved Version:  &amp;KFF0000MM/DD/YYYY.&amp;K000000  Printed copies are for “Information Only.”  The controlled version resides on the SPD QMS SharePoint Portal.
SPD QMS  12501.6-SPD Regulatory Program – Mitigation Ratio Setting Checklist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Normal="100" workbookViewId="0">
      <selection activeCell="K10" sqref="K10"/>
    </sheetView>
  </sheetViews>
  <sheetFormatPr defaultRowHeight="13.2" x14ac:dyDescent="0.25"/>
  <cols>
    <col min="1" max="1" width="41.109375" customWidth="1"/>
    <col min="2" max="3" width="16.6640625" customWidth="1"/>
    <col min="5" max="5" width="12.88671875" bestFit="1" customWidth="1"/>
  </cols>
  <sheetData>
    <row r="1" spans="1:8" ht="14.25" customHeight="1" x14ac:dyDescent="0.25">
      <c r="A1" s="11" t="s">
        <v>183</v>
      </c>
    </row>
    <row r="3" spans="1:8" ht="13.8" thickBot="1" x14ac:dyDescent="0.3">
      <c r="A3" s="83" t="s">
        <v>102</v>
      </c>
      <c r="B3" s="83" t="s">
        <v>85</v>
      </c>
      <c r="C3" s="83" t="s">
        <v>86</v>
      </c>
      <c r="E3" s="101"/>
      <c r="F3" s="101"/>
    </row>
    <row r="4" spans="1:8" ht="12.75" customHeight="1" thickBot="1" x14ac:dyDescent="0.3">
      <c r="A4" s="82" t="s">
        <v>87</v>
      </c>
      <c r="B4" s="82"/>
      <c r="C4" s="82"/>
      <c r="E4" s="102" t="s">
        <v>105</v>
      </c>
      <c r="F4" s="110"/>
    </row>
    <row r="5" spans="1:8" x14ac:dyDescent="0.25">
      <c r="A5" s="82" t="s">
        <v>88</v>
      </c>
      <c r="B5" s="82"/>
      <c r="C5" s="82"/>
      <c r="E5" s="200" t="s">
        <v>106</v>
      </c>
      <c r="F5" s="201"/>
      <c r="G5" s="201"/>
      <c r="H5" s="202"/>
    </row>
    <row r="6" spans="1:8" x14ac:dyDescent="0.25">
      <c r="A6" s="82" t="s">
        <v>89</v>
      </c>
      <c r="B6" s="82"/>
      <c r="C6" s="82"/>
      <c r="E6" s="203"/>
      <c r="F6" s="204"/>
      <c r="G6" s="204"/>
      <c r="H6" s="205"/>
    </row>
    <row r="7" spans="1:8" x14ac:dyDescent="0.25">
      <c r="A7" s="82" t="s">
        <v>90</v>
      </c>
      <c r="B7" s="82"/>
      <c r="C7" s="82"/>
      <c r="E7" s="203"/>
      <c r="F7" s="204"/>
      <c r="G7" s="204"/>
      <c r="H7" s="205"/>
    </row>
    <row r="8" spans="1:8" x14ac:dyDescent="0.25">
      <c r="A8" s="82" t="s">
        <v>91</v>
      </c>
      <c r="B8" s="82"/>
      <c r="C8" s="82"/>
      <c r="E8" s="203"/>
      <c r="F8" s="204"/>
      <c r="G8" s="204"/>
      <c r="H8" s="205"/>
    </row>
    <row r="9" spans="1:8" x14ac:dyDescent="0.25">
      <c r="A9" s="82" t="s">
        <v>92</v>
      </c>
      <c r="B9" s="82"/>
      <c r="C9" s="82"/>
      <c r="E9" s="203"/>
      <c r="F9" s="204"/>
      <c r="G9" s="204"/>
      <c r="H9" s="205"/>
    </row>
    <row r="10" spans="1:8" x14ac:dyDescent="0.25">
      <c r="A10" s="82" t="s">
        <v>93</v>
      </c>
      <c r="B10" s="82"/>
      <c r="C10" s="82"/>
      <c r="E10" s="203"/>
      <c r="F10" s="204"/>
      <c r="G10" s="204"/>
      <c r="H10" s="205"/>
    </row>
    <row r="11" spans="1:8" x14ac:dyDescent="0.25">
      <c r="A11" s="82" t="s">
        <v>94</v>
      </c>
      <c r="B11" s="82"/>
      <c r="C11" s="82"/>
      <c r="E11" s="203"/>
      <c r="F11" s="204"/>
      <c r="G11" s="204"/>
      <c r="H11" s="205"/>
    </row>
    <row r="12" spans="1:8" ht="13.8" thickBot="1" x14ac:dyDescent="0.3">
      <c r="A12" s="82" t="s">
        <v>95</v>
      </c>
      <c r="B12" s="82"/>
      <c r="C12" s="82"/>
      <c r="E12" s="206"/>
      <c r="F12" s="207"/>
      <c r="G12" s="207"/>
      <c r="H12" s="208"/>
    </row>
    <row r="14" spans="1:8" ht="13.8" thickBot="1" x14ac:dyDescent="0.3">
      <c r="A14" s="83" t="s">
        <v>104</v>
      </c>
      <c r="B14" s="83" t="s">
        <v>85</v>
      </c>
      <c r="C14" s="83" t="s">
        <v>86</v>
      </c>
    </row>
    <row r="15" spans="1:8" ht="12.75" customHeight="1" thickBot="1" x14ac:dyDescent="0.3">
      <c r="A15" s="82" t="s">
        <v>87</v>
      </c>
      <c r="B15" s="82"/>
      <c r="C15" s="82"/>
      <c r="E15" s="102" t="s">
        <v>105</v>
      </c>
      <c r="F15" s="110"/>
    </row>
    <row r="16" spans="1:8" x14ac:dyDescent="0.25">
      <c r="A16" s="82" t="s">
        <v>88</v>
      </c>
      <c r="B16" s="82"/>
      <c r="C16" s="82"/>
      <c r="E16" s="200" t="s">
        <v>106</v>
      </c>
      <c r="F16" s="201"/>
      <c r="G16" s="201"/>
      <c r="H16" s="202"/>
    </row>
    <row r="17" spans="1:8" x14ac:dyDescent="0.25">
      <c r="A17" s="82" t="s">
        <v>89</v>
      </c>
      <c r="B17" s="82"/>
      <c r="C17" s="82"/>
      <c r="E17" s="203"/>
      <c r="F17" s="204"/>
      <c r="G17" s="204"/>
      <c r="H17" s="205"/>
    </row>
    <row r="18" spans="1:8" x14ac:dyDescent="0.25">
      <c r="A18" s="82" t="s">
        <v>90</v>
      </c>
      <c r="B18" s="82"/>
      <c r="C18" s="82"/>
      <c r="E18" s="203"/>
      <c r="F18" s="204"/>
      <c r="G18" s="204"/>
      <c r="H18" s="205"/>
    </row>
    <row r="19" spans="1:8" x14ac:dyDescent="0.25">
      <c r="A19" s="82" t="s">
        <v>91</v>
      </c>
      <c r="B19" s="82"/>
      <c r="C19" s="82"/>
      <c r="E19" s="203"/>
      <c r="F19" s="204"/>
      <c r="G19" s="204"/>
      <c r="H19" s="205"/>
    </row>
    <row r="20" spans="1:8" x14ac:dyDescent="0.25">
      <c r="A20" s="82" t="s">
        <v>92</v>
      </c>
      <c r="B20" s="82"/>
      <c r="C20" s="82"/>
      <c r="E20" s="203"/>
      <c r="F20" s="204"/>
      <c r="G20" s="204"/>
      <c r="H20" s="205"/>
    </row>
    <row r="21" spans="1:8" x14ac:dyDescent="0.25">
      <c r="A21" s="82" t="s">
        <v>93</v>
      </c>
      <c r="B21" s="82"/>
      <c r="C21" s="82"/>
      <c r="E21" s="203"/>
      <c r="F21" s="204"/>
      <c r="G21" s="204"/>
      <c r="H21" s="205"/>
    </row>
    <row r="22" spans="1:8" x14ac:dyDescent="0.25">
      <c r="A22" s="82" t="s">
        <v>94</v>
      </c>
      <c r="B22" s="82"/>
      <c r="C22" s="82"/>
      <c r="E22" s="203"/>
      <c r="F22" s="204"/>
      <c r="G22" s="204"/>
      <c r="H22" s="205"/>
    </row>
    <row r="23" spans="1:8" ht="13.8" thickBot="1" x14ac:dyDescent="0.3">
      <c r="A23" s="82" t="s">
        <v>95</v>
      </c>
      <c r="B23" s="82"/>
      <c r="C23" s="82"/>
      <c r="E23" s="206"/>
      <c r="F23" s="207"/>
      <c r="G23" s="207"/>
      <c r="H23" s="208"/>
    </row>
    <row r="25" spans="1:8" ht="13.8" thickBot="1" x14ac:dyDescent="0.3">
      <c r="A25" s="83" t="s">
        <v>103</v>
      </c>
      <c r="B25" s="83" t="s">
        <v>85</v>
      </c>
      <c r="C25" s="83" t="s">
        <v>86</v>
      </c>
    </row>
    <row r="26" spans="1:8" ht="12.75" customHeight="1" thickBot="1" x14ac:dyDescent="0.3">
      <c r="A26" s="82" t="s">
        <v>87</v>
      </c>
      <c r="B26" s="82"/>
      <c r="C26" s="82"/>
      <c r="E26" s="102" t="s">
        <v>105</v>
      </c>
      <c r="F26" s="110"/>
    </row>
    <row r="27" spans="1:8" x14ac:dyDescent="0.25">
      <c r="A27" s="82" t="s">
        <v>88</v>
      </c>
      <c r="B27" s="82"/>
      <c r="C27" s="82"/>
      <c r="E27" s="200" t="s">
        <v>106</v>
      </c>
      <c r="F27" s="201"/>
      <c r="G27" s="201"/>
      <c r="H27" s="202"/>
    </row>
    <row r="28" spans="1:8" x14ac:dyDescent="0.25">
      <c r="A28" s="82" t="s">
        <v>89</v>
      </c>
      <c r="B28" s="82"/>
      <c r="C28" s="82"/>
      <c r="E28" s="203"/>
      <c r="F28" s="204"/>
      <c r="G28" s="204"/>
      <c r="H28" s="205"/>
    </row>
    <row r="29" spans="1:8" x14ac:dyDescent="0.25">
      <c r="A29" s="82" t="s">
        <v>90</v>
      </c>
      <c r="B29" s="82"/>
      <c r="C29" s="82"/>
      <c r="E29" s="203"/>
      <c r="F29" s="204"/>
      <c r="G29" s="204"/>
      <c r="H29" s="205"/>
    </row>
    <row r="30" spans="1:8" x14ac:dyDescent="0.25">
      <c r="A30" s="82" t="s">
        <v>91</v>
      </c>
      <c r="B30" s="82"/>
      <c r="C30" s="82"/>
      <c r="E30" s="203"/>
      <c r="F30" s="204"/>
      <c r="G30" s="204"/>
      <c r="H30" s="205"/>
    </row>
    <row r="31" spans="1:8" x14ac:dyDescent="0.25">
      <c r="A31" s="82" t="s">
        <v>92</v>
      </c>
      <c r="B31" s="82"/>
      <c r="C31" s="82"/>
      <c r="E31" s="203"/>
      <c r="F31" s="204"/>
      <c r="G31" s="204"/>
      <c r="H31" s="205"/>
    </row>
    <row r="32" spans="1:8" x14ac:dyDescent="0.25">
      <c r="A32" s="82" t="s">
        <v>93</v>
      </c>
      <c r="B32" s="82"/>
      <c r="C32" s="82"/>
      <c r="E32" s="203"/>
      <c r="F32" s="204"/>
      <c r="G32" s="204"/>
      <c r="H32" s="205"/>
    </row>
    <row r="33" spans="1:8" ht="12.75" customHeight="1" x14ac:dyDescent="0.25">
      <c r="A33" s="82" t="s">
        <v>94</v>
      </c>
      <c r="B33" s="82"/>
      <c r="C33" s="82"/>
      <c r="E33" s="203"/>
      <c r="F33" s="204"/>
      <c r="G33" s="204"/>
      <c r="H33" s="205"/>
    </row>
    <row r="34" spans="1:8" ht="13.8" thickBot="1" x14ac:dyDescent="0.3">
      <c r="A34" s="82" t="s">
        <v>95</v>
      </c>
      <c r="B34" s="82"/>
      <c r="C34" s="82"/>
      <c r="E34" s="206"/>
      <c r="F34" s="207"/>
      <c r="G34" s="207"/>
      <c r="H34" s="208"/>
    </row>
    <row r="36" spans="1:8" x14ac:dyDescent="0.25">
      <c r="A36" s="4" t="s">
        <v>19</v>
      </c>
    </row>
    <row r="37" spans="1:8" x14ac:dyDescent="0.25">
      <c r="A37" s="199" t="s">
        <v>97</v>
      </c>
      <c r="B37" s="199"/>
      <c r="C37" s="199"/>
      <c r="D37" s="199"/>
      <c r="E37" s="199"/>
    </row>
    <row r="38" spans="1:8" x14ac:dyDescent="0.25">
      <c r="A38" t="s">
        <v>98</v>
      </c>
    </row>
    <row r="39" spans="1:8" x14ac:dyDescent="0.25">
      <c r="A39" t="s">
        <v>99</v>
      </c>
    </row>
  </sheetData>
  <mergeCells count="4">
    <mergeCell ref="A37:E37"/>
    <mergeCell ref="E5:H12"/>
    <mergeCell ref="E16:H23"/>
    <mergeCell ref="E27:H3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zoomScaleNormal="100" workbookViewId="0">
      <selection activeCell="H28" sqref="H28"/>
    </sheetView>
  </sheetViews>
  <sheetFormatPr defaultRowHeight="13.2" x14ac:dyDescent="0.25"/>
  <cols>
    <col min="1" max="1" width="18.44140625" customWidth="1"/>
    <col min="2" max="2" width="39.6640625" customWidth="1"/>
    <col min="3" max="3" width="16.6640625" customWidth="1"/>
    <col min="4" max="4" width="41.88671875" customWidth="1"/>
    <col min="5" max="5" width="12.88671875" bestFit="1" customWidth="1"/>
  </cols>
  <sheetData>
    <row r="1" spans="1:5" ht="14.25" customHeight="1" x14ac:dyDescent="0.25">
      <c r="A1" s="11" t="s">
        <v>182</v>
      </c>
    </row>
    <row r="3" spans="1:5" ht="13.8" thickBot="1" x14ac:dyDescent="0.3">
      <c r="A3" s="115" t="s">
        <v>141</v>
      </c>
      <c r="B3" s="115" t="s">
        <v>145</v>
      </c>
      <c r="C3" s="115" t="s">
        <v>146</v>
      </c>
      <c r="D3" s="115" t="s">
        <v>147</v>
      </c>
      <c r="E3" s="101"/>
    </row>
    <row r="4" spans="1:5" x14ac:dyDescent="0.25">
      <c r="A4" s="120" t="s">
        <v>175</v>
      </c>
      <c r="B4" s="121" t="s">
        <v>176</v>
      </c>
      <c r="C4" s="122"/>
      <c r="D4" s="123"/>
    </row>
    <row r="5" spans="1:5" x14ac:dyDescent="0.25">
      <c r="A5" s="124" t="s">
        <v>142</v>
      </c>
      <c r="B5" s="116" t="s">
        <v>148</v>
      </c>
      <c r="C5" s="117"/>
      <c r="D5" s="125"/>
    </row>
    <row r="6" spans="1:5" x14ac:dyDescent="0.25">
      <c r="A6" s="124" t="s">
        <v>143</v>
      </c>
      <c r="B6" s="116" t="s">
        <v>149</v>
      </c>
      <c r="C6" s="117"/>
      <c r="D6" s="125"/>
    </row>
    <row r="7" spans="1:5" ht="13.8" thickBot="1" x14ac:dyDescent="0.3">
      <c r="A7" s="124" t="s">
        <v>144</v>
      </c>
      <c r="B7" s="116" t="s">
        <v>150</v>
      </c>
      <c r="C7" s="118"/>
      <c r="D7" s="125"/>
    </row>
    <row r="8" spans="1:5" ht="13.8" thickBot="1" x14ac:dyDescent="0.3">
      <c r="A8" s="124" t="s">
        <v>177</v>
      </c>
      <c r="B8" s="127" t="s">
        <v>178</v>
      </c>
      <c r="C8" s="119">
        <f>SUM(C5:C7)</f>
        <v>0</v>
      </c>
      <c r="D8" s="126"/>
    </row>
    <row r="9" spans="1:5" x14ac:dyDescent="0.25">
      <c r="A9" s="215" t="s">
        <v>151</v>
      </c>
      <c r="B9" s="216"/>
      <c r="C9" s="216"/>
      <c r="D9" s="217"/>
    </row>
    <row r="10" spans="1:5" x14ac:dyDescent="0.25">
      <c r="A10" s="218" t="s">
        <v>152</v>
      </c>
      <c r="B10" s="219"/>
      <c r="C10" s="213"/>
      <c r="D10" s="214"/>
    </row>
    <row r="11" spans="1:5" x14ac:dyDescent="0.25">
      <c r="A11" s="218" t="s">
        <v>153</v>
      </c>
      <c r="B11" s="219"/>
      <c r="C11" s="213"/>
      <c r="D11" s="214"/>
    </row>
    <row r="12" spans="1:5" x14ac:dyDescent="0.25">
      <c r="A12" s="220" t="s">
        <v>154</v>
      </c>
      <c r="B12" s="221"/>
      <c r="C12" s="213"/>
      <c r="D12" s="214"/>
    </row>
    <row r="13" spans="1:5" ht="13.8" thickBot="1" x14ac:dyDescent="0.3">
      <c r="A13" s="209" t="s">
        <v>155</v>
      </c>
      <c r="B13" s="210"/>
      <c r="C13" s="211"/>
      <c r="D13" s="212"/>
    </row>
    <row r="15" spans="1:5" ht="13.8" thickBot="1" x14ac:dyDescent="0.3">
      <c r="A15" s="115" t="s">
        <v>173</v>
      </c>
      <c r="B15" s="115" t="s">
        <v>145</v>
      </c>
      <c r="C15" s="115" t="s">
        <v>146</v>
      </c>
      <c r="D15" s="115" t="s">
        <v>147</v>
      </c>
    </row>
    <row r="16" spans="1:5" x14ac:dyDescent="0.25">
      <c r="A16" s="120" t="s">
        <v>175</v>
      </c>
      <c r="B16" s="121" t="s">
        <v>176</v>
      </c>
      <c r="C16" s="122"/>
      <c r="D16" s="123"/>
    </row>
    <row r="17" spans="1:4" x14ac:dyDescent="0.25">
      <c r="A17" s="124" t="s">
        <v>142</v>
      </c>
      <c r="B17" s="116" t="s">
        <v>148</v>
      </c>
      <c r="C17" s="117"/>
      <c r="D17" s="125"/>
    </row>
    <row r="18" spans="1:4" x14ac:dyDescent="0.25">
      <c r="A18" s="124" t="s">
        <v>143</v>
      </c>
      <c r="B18" s="116" t="s">
        <v>149</v>
      </c>
      <c r="C18" s="117"/>
      <c r="D18" s="125"/>
    </row>
    <row r="19" spans="1:4" ht="13.8" thickBot="1" x14ac:dyDescent="0.3">
      <c r="A19" s="124" t="s">
        <v>144</v>
      </c>
      <c r="B19" s="116" t="s">
        <v>150</v>
      </c>
      <c r="C19" s="118"/>
      <c r="D19" s="125"/>
    </row>
    <row r="20" spans="1:4" ht="13.8" thickBot="1" x14ac:dyDescent="0.3">
      <c r="A20" s="124" t="s">
        <v>177</v>
      </c>
      <c r="B20" s="127" t="s">
        <v>178</v>
      </c>
      <c r="C20" s="119">
        <f>SUM(C17:C19)</f>
        <v>0</v>
      </c>
      <c r="D20" s="126"/>
    </row>
    <row r="21" spans="1:4" x14ac:dyDescent="0.25">
      <c r="A21" s="215" t="s">
        <v>151</v>
      </c>
      <c r="B21" s="216"/>
      <c r="C21" s="216"/>
      <c r="D21" s="217"/>
    </row>
    <row r="22" spans="1:4" x14ac:dyDescent="0.25">
      <c r="A22" s="218" t="s">
        <v>152</v>
      </c>
      <c r="B22" s="219"/>
      <c r="C22" s="213"/>
      <c r="D22" s="214"/>
    </row>
    <row r="23" spans="1:4" x14ac:dyDescent="0.25">
      <c r="A23" s="218" t="s">
        <v>153</v>
      </c>
      <c r="B23" s="219"/>
      <c r="C23" s="213"/>
      <c r="D23" s="214"/>
    </row>
    <row r="24" spans="1:4" x14ac:dyDescent="0.25">
      <c r="A24" s="220" t="s">
        <v>154</v>
      </c>
      <c r="B24" s="221"/>
      <c r="C24" s="213"/>
      <c r="D24" s="214"/>
    </row>
    <row r="25" spans="1:4" ht="13.8" thickBot="1" x14ac:dyDescent="0.3">
      <c r="A25" s="209" t="s">
        <v>155</v>
      </c>
      <c r="B25" s="210"/>
      <c r="C25" s="211"/>
      <c r="D25" s="212"/>
    </row>
    <row r="27" spans="1:4" ht="13.8" thickBot="1" x14ac:dyDescent="0.3">
      <c r="A27" s="115" t="s">
        <v>174</v>
      </c>
      <c r="B27" s="115" t="s">
        <v>145</v>
      </c>
      <c r="C27" s="115" t="s">
        <v>146</v>
      </c>
      <c r="D27" s="115" t="s">
        <v>147</v>
      </c>
    </row>
    <row r="28" spans="1:4" x14ac:dyDescent="0.25">
      <c r="A28" s="120" t="s">
        <v>175</v>
      </c>
      <c r="B28" s="121" t="s">
        <v>176</v>
      </c>
      <c r="C28" s="122"/>
      <c r="D28" s="123"/>
    </row>
    <row r="29" spans="1:4" x14ac:dyDescent="0.25">
      <c r="A29" s="124" t="s">
        <v>142</v>
      </c>
      <c r="B29" s="116" t="s">
        <v>148</v>
      </c>
      <c r="C29" s="117"/>
      <c r="D29" s="125"/>
    </row>
    <row r="30" spans="1:4" x14ac:dyDescent="0.25">
      <c r="A30" s="124" t="s">
        <v>143</v>
      </c>
      <c r="B30" s="116" t="s">
        <v>149</v>
      </c>
      <c r="C30" s="117"/>
      <c r="D30" s="125"/>
    </row>
    <row r="31" spans="1:4" ht="13.8" thickBot="1" x14ac:dyDescent="0.3">
      <c r="A31" s="124" t="s">
        <v>144</v>
      </c>
      <c r="B31" s="116" t="s">
        <v>150</v>
      </c>
      <c r="C31" s="118"/>
      <c r="D31" s="125"/>
    </row>
    <row r="32" spans="1:4" ht="13.8" thickBot="1" x14ac:dyDescent="0.3">
      <c r="A32" s="124" t="s">
        <v>177</v>
      </c>
      <c r="B32" s="127" t="s">
        <v>178</v>
      </c>
      <c r="C32" s="119">
        <f>SUM(C29:C31)</f>
        <v>0</v>
      </c>
      <c r="D32" s="126"/>
    </row>
    <row r="33" spans="1:4" x14ac:dyDescent="0.25">
      <c r="A33" s="215" t="s">
        <v>151</v>
      </c>
      <c r="B33" s="216"/>
      <c r="C33" s="216"/>
      <c r="D33" s="217"/>
    </row>
    <row r="34" spans="1:4" x14ac:dyDescent="0.25">
      <c r="A34" s="218" t="s">
        <v>152</v>
      </c>
      <c r="B34" s="219"/>
      <c r="C34" s="213"/>
      <c r="D34" s="214"/>
    </row>
    <row r="35" spans="1:4" x14ac:dyDescent="0.25">
      <c r="A35" s="218" t="s">
        <v>153</v>
      </c>
      <c r="B35" s="219"/>
      <c r="C35" s="213"/>
      <c r="D35" s="214"/>
    </row>
    <row r="36" spans="1:4" x14ac:dyDescent="0.25">
      <c r="A36" s="220" t="s">
        <v>154</v>
      </c>
      <c r="B36" s="221"/>
      <c r="C36" s="213"/>
      <c r="D36" s="214"/>
    </row>
    <row r="37" spans="1:4" ht="13.8" thickBot="1" x14ac:dyDescent="0.3">
      <c r="A37" s="209" t="s">
        <v>155</v>
      </c>
      <c r="B37" s="210"/>
      <c r="C37" s="211"/>
      <c r="D37" s="212"/>
    </row>
    <row r="38" spans="1:4" x14ac:dyDescent="0.25">
      <c r="A38" s="22"/>
    </row>
    <row r="39" spans="1:4" x14ac:dyDescent="0.25">
      <c r="A39" s="22" t="s">
        <v>181</v>
      </c>
    </row>
    <row r="40" spans="1:4" x14ac:dyDescent="0.25">
      <c r="A40" t="s">
        <v>179</v>
      </c>
    </row>
    <row r="41" spans="1:4" x14ac:dyDescent="0.25">
      <c r="A41" s="4" t="s">
        <v>156</v>
      </c>
    </row>
    <row r="42" spans="1:4" x14ac:dyDescent="0.25">
      <c r="A42" t="s">
        <v>157</v>
      </c>
    </row>
    <row r="43" spans="1:4" x14ac:dyDescent="0.25">
      <c r="A43" t="s">
        <v>158</v>
      </c>
    </row>
    <row r="44" spans="1:4" x14ac:dyDescent="0.25">
      <c r="A44" t="s">
        <v>159</v>
      </c>
    </row>
    <row r="45" spans="1:4" x14ac:dyDescent="0.25">
      <c r="A45" t="s">
        <v>160</v>
      </c>
    </row>
    <row r="46" spans="1:4" x14ac:dyDescent="0.25">
      <c r="A46" t="s">
        <v>161</v>
      </c>
    </row>
    <row r="47" spans="1:4" x14ac:dyDescent="0.25">
      <c r="A47" t="s">
        <v>162</v>
      </c>
    </row>
    <row r="48" spans="1:4" x14ac:dyDescent="0.25">
      <c r="A48" t="s">
        <v>163</v>
      </c>
    </row>
    <row r="49" spans="1:1" x14ac:dyDescent="0.25">
      <c r="A49" t="s">
        <v>164</v>
      </c>
    </row>
    <row r="50" spans="1:1" x14ac:dyDescent="0.25">
      <c r="A50" t="s">
        <v>165</v>
      </c>
    </row>
    <row r="51" spans="1:1" x14ac:dyDescent="0.25">
      <c r="A51" t="s">
        <v>166</v>
      </c>
    </row>
    <row r="52" spans="1:1" x14ac:dyDescent="0.25">
      <c r="A52" t="s">
        <v>167</v>
      </c>
    </row>
    <row r="53" spans="1:1" x14ac:dyDescent="0.25">
      <c r="A53" s="22" t="s">
        <v>168</v>
      </c>
    </row>
    <row r="54" spans="1:1" x14ac:dyDescent="0.25">
      <c r="A54" s="22" t="s">
        <v>180</v>
      </c>
    </row>
    <row r="56" spans="1:1" x14ac:dyDescent="0.25">
      <c r="A56" t="s">
        <v>151</v>
      </c>
    </row>
    <row r="58" spans="1:1" x14ac:dyDescent="0.25">
      <c r="A58" t="s">
        <v>169</v>
      </c>
    </row>
    <row r="60" spans="1:1" x14ac:dyDescent="0.25">
      <c r="A60" t="s">
        <v>170</v>
      </c>
    </row>
    <row r="62" spans="1:1" x14ac:dyDescent="0.25">
      <c r="A62" t="s">
        <v>171</v>
      </c>
    </row>
    <row r="64" spans="1:1" x14ac:dyDescent="0.25">
      <c r="A64" t="s">
        <v>172</v>
      </c>
    </row>
  </sheetData>
  <mergeCells count="27">
    <mergeCell ref="A37:B37"/>
    <mergeCell ref="C37:D37"/>
    <mergeCell ref="A34:B34"/>
    <mergeCell ref="C34:D34"/>
    <mergeCell ref="A35:B35"/>
    <mergeCell ref="C35:D35"/>
    <mergeCell ref="A36:B36"/>
    <mergeCell ref="C36:D36"/>
    <mergeCell ref="A24:B24"/>
    <mergeCell ref="C24:D24"/>
    <mergeCell ref="A25:B25"/>
    <mergeCell ref="C25:D25"/>
    <mergeCell ref="A33:D33"/>
    <mergeCell ref="A21:D21"/>
    <mergeCell ref="A22:B22"/>
    <mergeCell ref="C22:D22"/>
    <mergeCell ref="A23:B23"/>
    <mergeCell ref="C23:D23"/>
    <mergeCell ref="A13:B13"/>
    <mergeCell ref="C13:D13"/>
    <mergeCell ref="C12:D12"/>
    <mergeCell ref="A9:D9"/>
    <mergeCell ref="A10:B10"/>
    <mergeCell ref="A11:B11"/>
    <mergeCell ref="C10:D10"/>
    <mergeCell ref="C11:D11"/>
    <mergeCell ref="A12:B1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Normal="100" workbookViewId="0">
      <selection activeCell="H29" sqref="H29"/>
    </sheetView>
  </sheetViews>
  <sheetFormatPr defaultRowHeight="13.2" x14ac:dyDescent="0.25"/>
  <cols>
    <col min="1" max="1" width="33.44140625" customWidth="1"/>
    <col min="2" max="2" width="13" customWidth="1"/>
    <col min="3" max="3" width="9.5546875" bestFit="1" customWidth="1"/>
    <col min="4" max="4" width="9.44140625" bestFit="1" customWidth="1"/>
    <col min="5" max="5" width="13.109375" bestFit="1" customWidth="1"/>
    <col min="6" max="6" width="12" bestFit="1" customWidth="1"/>
    <col min="7" max="7" width="20.5546875" bestFit="1" customWidth="1"/>
    <col min="9" max="9" width="2.109375" customWidth="1"/>
  </cols>
  <sheetData>
    <row r="1" spans="1:10" x14ac:dyDescent="0.25">
      <c r="A1" s="11" t="s">
        <v>96</v>
      </c>
      <c r="B1" s="1"/>
      <c r="C1" s="1"/>
      <c r="D1" s="1"/>
      <c r="E1" s="1"/>
      <c r="F1" s="11" t="s">
        <v>65</v>
      </c>
      <c r="G1" s="7"/>
    </row>
    <row r="2" spans="1:10" ht="15.6" x14ac:dyDescent="0.35">
      <c r="A2" t="s">
        <v>18</v>
      </c>
      <c r="B2" s="1" t="s">
        <v>13</v>
      </c>
      <c r="C2" s="1" t="s">
        <v>14</v>
      </c>
      <c r="D2" s="51" t="s">
        <v>16</v>
      </c>
      <c r="E2" s="52" t="s">
        <v>15</v>
      </c>
      <c r="F2" s="1" t="s">
        <v>17</v>
      </c>
      <c r="G2" s="53" t="s">
        <v>25</v>
      </c>
      <c r="H2" s="54"/>
      <c r="I2" s="1"/>
    </row>
    <row r="3" spans="1:10" x14ac:dyDescent="0.25">
      <c r="A3" s="9" t="s">
        <v>0</v>
      </c>
      <c r="B3" s="55"/>
      <c r="C3" s="55"/>
      <c r="D3" s="55"/>
      <c r="E3" s="55"/>
      <c r="F3" s="55"/>
      <c r="G3" s="56"/>
      <c r="H3" s="57"/>
      <c r="I3" s="58"/>
    </row>
    <row r="4" spans="1:10" x14ac:dyDescent="0.25">
      <c r="A4" s="10" t="s">
        <v>1</v>
      </c>
      <c r="B4" s="12"/>
      <c r="C4" s="12"/>
      <c r="D4" s="13"/>
      <c r="E4" s="12"/>
      <c r="F4" s="12"/>
      <c r="G4" s="13">
        <f t="shared" ref="G4:G9" si="0">F4-E4</f>
        <v>0</v>
      </c>
    </row>
    <row r="5" spans="1:10" x14ac:dyDescent="0.25">
      <c r="A5" s="10" t="s">
        <v>2</v>
      </c>
      <c r="B5" s="12"/>
      <c r="C5" s="12"/>
      <c r="D5" s="13"/>
      <c r="E5" s="12"/>
      <c r="F5" s="12"/>
      <c r="G5" s="13">
        <f t="shared" si="0"/>
        <v>0</v>
      </c>
      <c r="H5" s="57"/>
      <c r="J5" s="58"/>
    </row>
    <row r="6" spans="1:10" x14ac:dyDescent="0.25">
      <c r="A6" s="10" t="s">
        <v>3</v>
      </c>
      <c r="B6" s="12"/>
      <c r="C6" s="12"/>
      <c r="D6" s="13"/>
      <c r="E6" s="12"/>
      <c r="F6" s="12"/>
      <c r="G6" s="13">
        <f t="shared" si="0"/>
        <v>0</v>
      </c>
    </row>
    <row r="7" spans="1:10" x14ac:dyDescent="0.25">
      <c r="A7" s="10" t="s">
        <v>4</v>
      </c>
      <c r="B7" s="12"/>
      <c r="C7" s="12"/>
      <c r="D7" s="13"/>
      <c r="E7" s="12"/>
      <c r="F7" s="12"/>
      <c r="G7" s="13">
        <f t="shared" si="0"/>
        <v>0</v>
      </c>
      <c r="H7" s="2"/>
      <c r="I7" s="2"/>
      <c r="J7" s="2"/>
    </row>
    <row r="8" spans="1:10" x14ac:dyDescent="0.25">
      <c r="A8" s="9" t="s">
        <v>22</v>
      </c>
      <c r="B8" s="14">
        <f xml:space="preserve"> B4+SQRT(B7*SQRT(B5*B6))</f>
        <v>0</v>
      </c>
      <c r="C8" s="14">
        <f xml:space="preserve"> C4+SQRT(C7*SQRT(C5*C6))</f>
        <v>0</v>
      </c>
      <c r="D8" s="15">
        <f t="shared" ref="D8:D9" si="1">C8-B8</f>
        <v>0</v>
      </c>
      <c r="E8" s="14">
        <f xml:space="preserve"> E4+SQRT(E7*SQRT(E5*E6))</f>
        <v>0</v>
      </c>
      <c r="F8" s="14">
        <f xml:space="preserve"> F4+SQRT(F7*SQRT(F5*F6))</f>
        <v>0</v>
      </c>
      <c r="G8" s="15">
        <f t="shared" si="0"/>
        <v>0</v>
      </c>
      <c r="H8" s="2"/>
      <c r="I8" s="2"/>
      <c r="J8" s="2"/>
    </row>
    <row r="9" spans="1:10" x14ac:dyDescent="0.25">
      <c r="A9" s="9" t="s">
        <v>23</v>
      </c>
      <c r="B9" s="14">
        <f>ROUNDUP(((B8/24)*100),1)</f>
        <v>0</v>
      </c>
      <c r="C9" s="14">
        <f>ROUNDUP(((C8/24)*100),1)</f>
        <v>0</v>
      </c>
      <c r="D9" s="15">
        <f t="shared" si="1"/>
        <v>0</v>
      </c>
      <c r="E9" s="14">
        <f>ROUNDUP(((E8/24)*100),1)</f>
        <v>0</v>
      </c>
      <c r="F9" s="14">
        <f>ROUNDUP(((F8/24)*100),1)</f>
        <v>0</v>
      </c>
      <c r="G9" s="15">
        <f t="shared" si="0"/>
        <v>0</v>
      </c>
      <c r="H9" s="2"/>
      <c r="I9" s="2"/>
      <c r="J9" s="2"/>
    </row>
    <row r="10" spans="1:10" x14ac:dyDescent="0.25">
      <c r="A10" s="5" t="s">
        <v>5</v>
      </c>
      <c r="B10" s="59"/>
      <c r="C10" s="59"/>
      <c r="D10" s="60"/>
      <c r="E10" s="59"/>
      <c r="F10" s="59"/>
      <c r="G10" s="60"/>
      <c r="H10" s="2"/>
      <c r="I10" s="2"/>
      <c r="J10" s="2"/>
    </row>
    <row r="11" spans="1:10" x14ac:dyDescent="0.25">
      <c r="A11" s="2" t="s">
        <v>6</v>
      </c>
      <c r="B11" s="16"/>
      <c r="C11" s="16"/>
      <c r="D11" s="17"/>
      <c r="E11" s="16"/>
      <c r="F11" s="16"/>
      <c r="G11" s="17">
        <f t="shared" ref="G11:G15" si="2">F11-E11</f>
        <v>0</v>
      </c>
    </row>
    <row r="12" spans="1:10" x14ac:dyDescent="0.25">
      <c r="A12" s="2" t="s">
        <v>7</v>
      </c>
      <c r="B12" s="16"/>
      <c r="C12" s="16"/>
      <c r="D12" s="17"/>
      <c r="E12" s="16"/>
      <c r="F12" s="16"/>
      <c r="G12" s="17">
        <f t="shared" si="2"/>
        <v>0</v>
      </c>
    </row>
    <row r="13" spans="1:10" x14ac:dyDescent="0.25">
      <c r="A13" s="2" t="s">
        <v>8</v>
      </c>
      <c r="B13" s="16"/>
      <c r="C13" s="16"/>
      <c r="D13" s="17"/>
      <c r="E13" s="16"/>
      <c r="F13" s="16"/>
      <c r="G13" s="17">
        <f t="shared" si="2"/>
        <v>0</v>
      </c>
    </row>
    <row r="14" spans="1:10" x14ac:dyDescent="0.25">
      <c r="A14" s="5" t="s">
        <v>22</v>
      </c>
      <c r="B14" s="18">
        <f xml:space="preserve"> SUM(B11:B13)</f>
        <v>0</v>
      </c>
      <c r="C14" s="18">
        <f xml:space="preserve"> SUM(C11:C13)</f>
        <v>0</v>
      </c>
      <c r="D14" s="20">
        <f>C14-B14</f>
        <v>0</v>
      </c>
      <c r="E14" s="18">
        <f xml:space="preserve"> SUM(E11:E13)</f>
        <v>0</v>
      </c>
      <c r="F14" s="18">
        <f xml:space="preserve"> SUM(F11:F13)</f>
        <v>0</v>
      </c>
      <c r="G14" s="20">
        <f t="shared" si="2"/>
        <v>0</v>
      </c>
    </row>
    <row r="15" spans="1:10" x14ac:dyDescent="0.25">
      <c r="A15" s="5" t="s">
        <v>23</v>
      </c>
      <c r="B15" s="18">
        <f>ROUNDUP(((B14/36)*100),1)</f>
        <v>0</v>
      </c>
      <c r="C15" s="18">
        <f>ROUNDUP(((C14/36)*100),1)</f>
        <v>0</v>
      </c>
      <c r="D15" s="20">
        <f>C15-B15</f>
        <v>0</v>
      </c>
      <c r="E15" s="18">
        <f>ROUNDUP(((E14/36)*100),1)</f>
        <v>0</v>
      </c>
      <c r="F15" s="18">
        <f>ROUNDUP(((F14/36)*100),1)</f>
        <v>0</v>
      </c>
      <c r="G15" s="20">
        <f t="shared" si="2"/>
        <v>0</v>
      </c>
    </row>
    <row r="16" spans="1:10" x14ac:dyDescent="0.25">
      <c r="A16" s="9" t="s">
        <v>9</v>
      </c>
      <c r="B16" s="55"/>
      <c r="C16" s="55"/>
      <c r="D16" s="56"/>
      <c r="E16" s="55"/>
      <c r="F16" s="55"/>
      <c r="G16" s="56"/>
    </row>
    <row r="17" spans="1:10" x14ac:dyDescent="0.25">
      <c r="A17" s="10" t="s">
        <v>10</v>
      </c>
      <c r="B17" s="12"/>
      <c r="C17" s="12"/>
      <c r="D17" s="13"/>
      <c r="E17" s="12"/>
      <c r="F17" s="12"/>
      <c r="G17" s="13">
        <f>F17-E17</f>
        <v>0</v>
      </c>
    </row>
    <row r="18" spans="1:10" x14ac:dyDescent="0.25">
      <c r="A18" s="10" t="s">
        <v>11</v>
      </c>
      <c r="B18" s="12"/>
      <c r="C18" s="12"/>
      <c r="D18" s="13"/>
      <c r="E18" s="12"/>
      <c r="F18" s="12"/>
      <c r="G18" s="13">
        <f>F18-E18</f>
        <v>0</v>
      </c>
    </row>
    <row r="19" spans="1:10" x14ac:dyDescent="0.25">
      <c r="A19" s="9" t="s">
        <v>22</v>
      </c>
      <c r="B19" s="14">
        <f xml:space="preserve"> SUM(B17:B18)</f>
        <v>0</v>
      </c>
      <c r="C19" s="14">
        <f xml:space="preserve"> SUM(C17:C18)</f>
        <v>0</v>
      </c>
      <c r="D19" s="15">
        <f>C19-B19</f>
        <v>0</v>
      </c>
      <c r="E19" s="14">
        <f xml:space="preserve"> SUM(E17:E18)</f>
        <v>0</v>
      </c>
      <c r="F19" s="14">
        <f xml:space="preserve"> SUM(F17:F18)</f>
        <v>0</v>
      </c>
      <c r="G19" s="15">
        <f>F19-E19</f>
        <v>0</v>
      </c>
    </row>
    <row r="20" spans="1:10" x14ac:dyDescent="0.25">
      <c r="A20" s="9" t="s">
        <v>23</v>
      </c>
      <c r="B20" s="14">
        <f>ROUNDUP(((B19/24)*100),1)</f>
        <v>0</v>
      </c>
      <c r="C20" s="14">
        <f>ROUNDUP(((C19/24)*100),1)</f>
        <v>0</v>
      </c>
      <c r="D20" s="15">
        <f>C20-B20</f>
        <v>0</v>
      </c>
      <c r="E20" s="14">
        <f>ROUNDUP(((E19/24)*100),1)</f>
        <v>0</v>
      </c>
      <c r="F20" s="14">
        <f>ROUNDUP(((F19/24)*100),1)</f>
        <v>0</v>
      </c>
      <c r="G20" s="15">
        <f>F20-E20</f>
        <v>0</v>
      </c>
    </row>
    <row r="21" spans="1:10" x14ac:dyDescent="0.25">
      <c r="A21" s="5" t="s">
        <v>12</v>
      </c>
      <c r="B21" s="59"/>
      <c r="C21" s="59"/>
      <c r="D21" s="60"/>
      <c r="E21" s="59"/>
      <c r="F21" s="59"/>
      <c r="G21" s="60"/>
      <c r="H21" s="61"/>
    </row>
    <row r="22" spans="1:10" x14ac:dyDescent="0.25">
      <c r="A22" s="3" t="s">
        <v>20</v>
      </c>
      <c r="B22" s="16"/>
      <c r="C22" s="16"/>
      <c r="D22" s="17"/>
      <c r="E22" s="16"/>
      <c r="F22" s="16"/>
      <c r="G22" s="17">
        <f>F22-E22</f>
        <v>0</v>
      </c>
    </row>
    <row r="23" spans="1:10" x14ac:dyDescent="0.25">
      <c r="A23" s="3" t="s">
        <v>80</v>
      </c>
      <c r="B23" s="16"/>
      <c r="C23" s="16"/>
      <c r="D23" s="17"/>
      <c r="E23" s="16"/>
      <c r="F23" s="16"/>
      <c r="G23" s="17">
        <f t="shared" ref="G23:G28" si="3">F23-E23</f>
        <v>0</v>
      </c>
    </row>
    <row r="24" spans="1:10" x14ac:dyDescent="0.25">
      <c r="A24" s="3" t="s">
        <v>21</v>
      </c>
      <c r="B24" s="16"/>
      <c r="C24" s="16"/>
      <c r="D24" s="17"/>
      <c r="E24" s="16"/>
      <c r="F24" s="16"/>
      <c r="G24" s="17">
        <f t="shared" si="3"/>
        <v>0</v>
      </c>
    </row>
    <row r="25" spans="1:10" ht="13.8" thickBot="1" x14ac:dyDescent="0.3">
      <c r="A25" s="3" t="s">
        <v>78</v>
      </c>
      <c r="B25" s="16"/>
      <c r="C25" s="16"/>
      <c r="D25" s="17"/>
      <c r="E25" s="16"/>
      <c r="F25" s="16"/>
      <c r="G25" s="17">
        <f t="shared" si="3"/>
        <v>0</v>
      </c>
    </row>
    <row r="26" spans="1:10" ht="14.4" x14ac:dyDescent="0.35">
      <c r="A26" s="3" t="s">
        <v>79</v>
      </c>
      <c r="B26" s="16"/>
      <c r="C26" s="16"/>
      <c r="D26" s="17"/>
      <c r="E26" s="16"/>
      <c r="F26" s="16"/>
      <c r="G26" s="62">
        <f t="shared" si="3"/>
        <v>0</v>
      </c>
      <c r="H26" s="224" t="s">
        <v>66</v>
      </c>
      <c r="I26" s="225"/>
      <c r="J26" s="226"/>
    </row>
    <row r="27" spans="1:10" ht="13.8" thickBot="1" x14ac:dyDescent="0.3">
      <c r="A27" s="5" t="s">
        <v>22</v>
      </c>
      <c r="B27" s="19" t="e">
        <f>((AVERAGE(B22:B24))+B25+B26)</f>
        <v>#DIV/0!</v>
      </c>
      <c r="C27" s="19" t="e">
        <f>((AVERAGE(C22:C24))+C25+C26)</f>
        <v>#DIV/0!</v>
      </c>
      <c r="D27" s="20" t="e">
        <f t="shared" ref="D27:D28" si="4">C27-B27</f>
        <v>#DIV/0!</v>
      </c>
      <c r="E27" s="19" t="e">
        <f>((AVERAGE(E22:E24))+E25+E26)</f>
        <v>#DIV/0!</v>
      </c>
      <c r="F27" s="19" t="e">
        <f>((AVERAGE(F22:F24))+F25+F26)</f>
        <v>#DIV/0!</v>
      </c>
      <c r="G27" s="63" t="e">
        <f t="shared" si="3"/>
        <v>#DIV/0!</v>
      </c>
      <c r="H27" s="227" t="e">
        <f>ABS(G29/D29)</f>
        <v>#DIV/0!</v>
      </c>
      <c r="I27" s="228"/>
      <c r="J27" s="229"/>
    </row>
    <row r="28" spans="1:10" ht="13.8" thickBot="1" x14ac:dyDescent="0.3">
      <c r="A28" s="9" t="s">
        <v>23</v>
      </c>
      <c r="B28" s="14" t="e">
        <f>ROUNDUP(((B27/36)*100),1)</f>
        <v>#DIV/0!</v>
      </c>
      <c r="C28" s="14" t="e">
        <f>ROUNDUP(((C27/36)*100),1)</f>
        <v>#DIV/0!</v>
      </c>
      <c r="D28" s="15" t="e">
        <f t="shared" si="4"/>
        <v>#DIV/0!</v>
      </c>
      <c r="E28" s="14" t="e">
        <f>ROUNDUP(((E27/36)*100),1)</f>
        <v>#DIV/0!</v>
      </c>
      <c r="F28" s="14" t="e">
        <f>ROUNDUP(((F27/36)*100),1)</f>
        <v>#DIV/0!</v>
      </c>
      <c r="G28" s="64" t="e">
        <f t="shared" si="3"/>
        <v>#DIV/0!</v>
      </c>
      <c r="H28" s="230" t="s">
        <v>67</v>
      </c>
      <c r="I28" s="231"/>
      <c r="J28" s="232"/>
    </row>
    <row r="29" spans="1:10" ht="13.8" thickBot="1" x14ac:dyDescent="0.3">
      <c r="A29" s="21" t="s">
        <v>24</v>
      </c>
      <c r="B29" s="65" t="e">
        <f>ROUNDUP(AVERAGE(B9,B15,B20,B28), 0)</f>
        <v>#DIV/0!</v>
      </c>
      <c r="C29" s="66" t="e">
        <f>ROUNDUP(AVERAGE(C9,C15,C20,C28), 0)</f>
        <v>#DIV/0!</v>
      </c>
      <c r="D29" s="67" t="e">
        <f>ROUNDUP(AVERAGE(D9,D15,D20,D28), 0)</f>
        <v>#DIV/0!</v>
      </c>
      <c r="E29" s="66" t="e">
        <f t="shared" ref="E29:G29" si="5">ROUNDUP(AVERAGE(E9,E15,E20,E28), 0)</f>
        <v>#DIV/0!</v>
      </c>
      <c r="F29" s="66" t="e">
        <f t="shared" si="5"/>
        <v>#DIV/0!</v>
      </c>
      <c r="G29" s="68" t="e">
        <f t="shared" si="5"/>
        <v>#DIV/0!</v>
      </c>
      <c r="H29" s="69" t="e">
        <f>IF(H27&lt;1,(1/H27),1)</f>
        <v>#DIV/0!</v>
      </c>
      <c r="I29" s="70" t="s">
        <v>68</v>
      </c>
      <c r="J29" s="81" t="e">
        <f>IF(H27&gt;1,H27,1)</f>
        <v>#DIV/0!</v>
      </c>
    </row>
    <row r="30" spans="1:10" x14ac:dyDescent="0.25">
      <c r="A30" s="4" t="s">
        <v>19</v>
      </c>
      <c r="B30" s="6"/>
      <c r="C30" s="6"/>
      <c r="D30" s="8"/>
      <c r="E30" s="6"/>
      <c r="F30" s="6"/>
      <c r="G30" s="60"/>
      <c r="H30" s="100"/>
    </row>
    <row r="31" spans="1:10" ht="27" customHeight="1" x14ac:dyDescent="0.25">
      <c r="A31" s="222" t="s">
        <v>69</v>
      </c>
      <c r="B31" s="222"/>
      <c r="C31" s="222"/>
      <c r="D31" s="222"/>
      <c r="E31" s="222"/>
      <c r="F31" s="222"/>
      <c r="G31" s="222"/>
      <c r="H31" s="222"/>
    </row>
    <row r="32" spans="1:10" x14ac:dyDescent="0.25">
      <c r="A32" s="222" t="s">
        <v>74</v>
      </c>
      <c r="B32" s="222"/>
      <c r="C32" s="222"/>
      <c r="D32" s="222"/>
      <c r="E32" s="222"/>
      <c r="F32" s="222"/>
      <c r="G32" s="222"/>
      <c r="H32" s="222"/>
    </row>
    <row r="33" spans="1:8" x14ac:dyDescent="0.25">
      <c r="A33" s="233" t="s">
        <v>75</v>
      </c>
      <c r="B33" s="233"/>
      <c r="C33" s="233"/>
      <c r="D33" s="233"/>
      <c r="E33" s="233"/>
      <c r="F33" s="233"/>
      <c r="G33" s="233"/>
      <c r="H33" s="233"/>
    </row>
    <row r="34" spans="1:8" ht="42" customHeight="1" x14ac:dyDescent="0.25">
      <c r="A34" s="222" t="s">
        <v>76</v>
      </c>
      <c r="B34" s="222"/>
      <c r="C34" s="222"/>
      <c r="D34" s="222"/>
      <c r="E34" s="222"/>
      <c r="F34" s="222"/>
      <c r="G34" s="222"/>
      <c r="H34" s="222"/>
    </row>
    <row r="35" spans="1:8" x14ac:dyDescent="0.25">
      <c r="A35" s="223" t="s">
        <v>70</v>
      </c>
      <c r="B35" s="223"/>
      <c r="C35" s="223"/>
      <c r="D35" s="223"/>
      <c r="E35" s="223"/>
      <c r="F35" s="223"/>
      <c r="G35" s="223"/>
      <c r="H35" s="223"/>
    </row>
    <row r="36" spans="1:8" x14ac:dyDescent="0.25">
      <c r="A36" s="22" t="s">
        <v>77</v>
      </c>
      <c r="B36" s="1"/>
      <c r="C36" s="1"/>
      <c r="D36" s="1"/>
      <c r="E36" s="1"/>
      <c r="F36" s="1"/>
      <c r="G36" s="7"/>
    </row>
  </sheetData>
  <mergeCells count="8">
    <mergeCell ref="A34:H34"/>
    <mergeCell ref="A35:H35"/>
    <mergeCell ref="H26:J26"/>
    <mergeCell ref="H27:J27"/>
    <mergeCell ref="H28:J28"/>
    <mergeCell ref="A31:H31"/>
    <mergeCell ref="A32:H32"/>
    <mergeCell ref="A33:H33"/>
  </mergeCells>
  <pageMargins left="0.75" right="0.75" top="0.25" bottom="0.54625000000000001" header="0.25" footer="0.5"/>
  <pageSetup scale="93" orientation="landscape" r:id="rId1"/>
  <headerFooter alignWithMargins="0">
    <oddFooter xml:space="preserve">&amp;CCurrent Approved Version:  04/20/2011.  Printed copies are for “Information Only.”  The controlled version resides on the SPD QMS SharePoint Portal.
SPD QMS  12501.4-SPD Mitigation Ratio Checklist - CRAM Example                   Page 1 of 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Normal="100" workbookViewId="0">
      <selection activeCell="B19" sqref="B19:F19"/>
    </sheetView>
  </sheetViews>
  <sheetFormatPr defaultRowHeight="13.2" x14ac:dyDescent="0.25"/>
  <cols>
    <col min="1" max="1" width="33.44140625" customWidth="1"/>
    <col min="2" max="2" width="13" customWidth="1"/>
    <col min="3" max="3" width="9.5546875" bestFit="1" customWidth="1"/>
    <col min="4" max="4" width="9.44140625" bestFit="1" customWidth="1"/>
    <col min="5" max="5" width="13.109375" bestFit="1" customWidth="1"/>
    <col min="6" max="6" width="12" bestFit="1" customWidth="1"/>
    <col min="7" max="7" width="20.5546875" bestFit="1" customWidth="1"/>
    <col min="9" max="9" width="2.109375" customWidth="1"/>
  </cols>
  <sheetData>
    <row r="1" spans="1:10" x14ac:dyDescent="0.25">
      <c r="A1" s="11" t="s">
        <v>96</v>
      </c>
      <c r="B1" s="1"/>
      <c r="C1" s="1"/>
      <c r="D1" s="1"/>
      <c r="E1" s="1"/>
      <c r="F1" s="11" t="s">
        <v>65</v>
      </c>
      <c r="G1" s="7"/>
    </row>
    <row r="2" spans="1:10" ht="15.6" x14ac:dyDescent="0.35">
      <c r="A2" t="s">
        <v>18</v>
      </c>
      <c r="B2" s="1" t="s">
        <v>13</v>
      </c>
      <c r="C2" s="1" t="s">
        <v>14</v>
      </c>
      <c r="D2" s="51" t="s">
        <v>16</v>
      </c>
      <c r="E2" s="52" t="s">
        <v>15</v>
      </c>
      <c r="F2" s="1" t="s">
        <v>17</v>
      </c>
      <c r="G2" s="53" t="s">
        <v>25</v>
      </c>
      <c r="H2" s="54"/>
      <c r="I2" s="1"/>
    </row>
    <row r="3" spans="1:10" x14ac:dyDescent="0.25">
      <c r="A3" s="9" t="s">
        <v>0</v>
      </c>
      <c r="B3" s="55"/>
      <c r="C3" s="55"/>
      <c r="D3" s="55"/>
      <c r="E3" s="55"/>
      <c r="F3" s="55"/>
      <c r="G3" s="56"/>
      <c r="H3" s="57"/>
      <c r="I3" s="58"/>
    </row>
    <row r="4" spans="1:10" x14ac:dyDescent="0.25">
      <c r="A4" s="10" t="s">
        <v>1</v>
      </c>
      <c r="B4" s="12"/>
      <c r="C4" s="12"/>
      <c r="D4" s="13"/>
      <c r="E4" s="12"/>
      <c r="F4" s="12"/>
      <c r="G4" s="13">
        <f t="shared" ref="G4:G9" si="0">F4-E4</f>
        <v>0</v>
      </c>
    </row>
    <row r="5" spans="1:10" x14ac:dyDescent="0.25">
      <c r="A5" s="10" t="s">
        <v>2</v>
      </c>
      <c r="B5" s="12"/>
      <c r="C5" s="12"/>
      <c r="D5" s="13"/>
      <c r="E5" s="12"/>
      <c r="F5" s="12"/>
      <c r="G5" s="13">
        <f t="shared" si="0"/>
        <v>0</v>
      </c>
      <c r="H5" s="57"/>
      <c r="J5" s="58"/>
    </row>
    <row r="6" spans="1:10" x14ac:dyDescent="0.25">
      <c r="A6" s="10" t="s">
        <v>3</v>
      </c>
      <c r="B6" s="12"/>
      <c r="C6" s="12"/>
      <c r="D6" s="13"/>
      <c r="E6" s="12"/>
      <c r="F6" s="12"/>
      <c r="G6" s="13">
        <f t="shared" si="0"/>
        <v>0</v>
      </c>
    </row>
    <row r="7" spans="1:10" x14ac:dyDescent="0.25">
      <c r="A7" s="10" t="s">
        <v>4</v>
      </c>
      <c r="B7" s="12"/>
      <c r="C7" s="12"/>
      <c r="D7" s="13"/>
      <c r="E7" s="12"/>
      <c r="F7" s="12"/>
      <c r="G7" s="13">
        <f t="shared" si="0"/>
        <v>0</v>
      </c>
      <c r="H7" s="2"/>
      <c r="I7" s="2"/>
      <c r="J7" s="2"/>
    </row>
    <row r="8" spans="1:10" x14ac:dyDescent="0.25">
      <c r="A8" s="9" t="s">
        <v>22</v>
      </c>
      <c r="B8" s="14">
        <f xml:space="preserve"> B4+SQRT(B7*SQRT(B5*B6))</f>
        <v>0</v>
      </c>
      <c r="C8" s="14">
        <f xml:space="preserve"> C4+SQRT(C7*SQRT(C5*C6))</f>
        <v>0</v>
      </c>
      <c r="D8" s="15">
        <f t="shared" ref="D8:D9" si="1">C8-B8</f>
        <v>0</v>
      </c>
      <c r="E8" s="14">
        <f xml:space="preserve"> E4+SQRT(E7*SQRT(E5*E6))</f>
        <v>0</v>
      </c>
      <c r="F8" s="14">
        <f xml:space="preserve"> F4+SQRT(F7*SQRT(F5*F6))</f>
        <v>0</v>
      </c>
      <c r="G8" s="15">
        <f t="shared" si="0"/>
        <v>0</v>
      </c>
      <c r="H8" s="2"/>
      <c r="I8" s="2"/>
      <c r="J8" s="2"/>
    </row>
    <row r="9" spans="1:10" x14ac:dyDescent="0.25">
      <c r="A9" s="9" t="s">
        <v>23</v>
      </c>
      <c r="B9" s="14">
        <f>ROUNDUP(((B8/24)*100),1)</f>
        <v>0</v>
      </c>
      <c r="C9" s="14">
        <f>ROUNDUP(((C8/24)*100),1)</f>
        <v>0</v>
      </c>
      <c r="D9" s="15">
        <f t="shared" si="1"/>
        <v>0</v>
      </c>
      <c r="E9" s="14">
        <f>ROUNDUP(((E8/24)*100),1)</f>
        <v>0</v>
      </c>
      <c r="F9" s="14">
        <f>ROUNDUP(((F8/24)*100),1)</f>
        <v>0</v>
      </c>
      <c r="G9" s="15">
        <f t="shared" si="0"/>
        <v>0</v>
      </c>
      <c r="H9" s="2"/>
      <c r="I9" s="2"/>
      <c r="J9" s="2"/>
    </row>
    <row r="10" spans="1:10" x14ac:dyDescent="0.25">
      <c r="A10" s="5" t="s">
        <v>5</v>
      </c>
      <c r="B10" s="59"/>
      <c r="C10" s="59"/>
      <c r="D10" s="60"/>
      <c r="E10" s="59"/>
      <c r="F10" s="59"/>
      <c r="G10" s="60"/>
      <c r="H10" s="2"/>
      <c r="I10" s="2"/>
      <c r="J10" s="2"/>
    </row>
    <row r="11" spans="1:10" x14ac:dyDescent="0.25">
      <c r="A11" s="2" t="s">
        <v>6</v>
      </c>
      <c r="B11" s="16"/>
      <c r="C11" s="16"/>
      <c r="D11" s="17"/>
      <c r="E11" s="16"/>
      <c r="F11" s="16"/>
      <c r="G11" s="17">
        <f t="shared" ref="G11:G15" si="2">F11-E11</f>
        <v>0</v>
      </c>
    </row>
    <row r="12" spans="1:10" x14ac:dyDescent="0.25">
      <c r="A12" s="2" t="s">
        <v>7</v>
      </c>
      <c r="B12" s="16"/>
      <c r="C12" s="16"/>
      <c r="D12" s="17"/>
      <c r="E12" s="16"/>
      <c r="F12" s="16"/>
      <c r="G12" s="17">
        <f t="shared" si="2"/>
        <v>0</v>
      </c>
    </row>
    <row r="13" spans="1:10" x14ac:dyDescent="0.25">
      <c r="A13" s="2" t="s">
        <v>8</v>
      </c>
      <c r="B13" s="16"/>
      <c r="C13" s="16"/>
      <c r="D13" s="17"/>
      <c r="E13" s="16"/>
      <c r="F13" s="16"/>
      <c r="G13" s="17">
        <f t="shared" si="2"/>
        <v>0</v>
      </c>
    </row>
    <row r="14" spans="1:10" x14ac:dyDescent="0.25">
      <c r="A14" s="5" t="s">
        <v>22</v>
      </c>
      <c r="B14" s="18">
        <f xml:space="preserve"> SUM(B11:B13)</f>
        <v>0</v>
      </c>
      <c r="C14" s="18">
        <f xml:space="preserve"> SUM(C11:C13)</f>
        <v>0</v>
      </c>
      <c r="D14" s="20">
        <f>C14-B14</f>
        <v>0</v>
      </c>
      <c r="E14" s="18">
        <f xml:space="preserve"> SUM(E11:E13)</f>
        <v>0</v>
      </c>
      <c r="F14" s="18">
        <f xml:space="preserve"> SUM(F11:F13)</f>
        <v>0</v>
      </c>
      <c r="G14" s="20">
        <f t="shared" si="2"/>
        <v>0</v>
      </c>
    </row>
    <row r="15" spans="1:10" x14ac:dyDescent="0.25">
      <c r="A15" s="5" t="s">
        <v>23</v>
      </c>
      <c r="B15" s="18">
        <f>ROUNDUP(((B14/36)*100),1)</f>
        <v>0</v>
      </c>
      <c r="C15" s="18">
        <f>ROUNDUP(((C14/36)*100),1)</f>
        <v>0</v>
      </c>
      <c r="D15" s="20">
        <f>C15-B15</f>
        <v>0</v>
      </c>
      <c r="E15" s="18">
        <f>ROUNDUP(((E14/36)*100),1)</f>
        <v>0</v>
      </c>
      <c r="F15" s="18">
        <f>ROUNDUP(((F14/36)*100),1)</f>
        <v>0</v>
      </c>
      <c r="G15" s="20">
        <f t="shared" si="2"/>
        <v>0</v>
      </c>
    </row>
    <row r="16" spans="1:10" x14ac:dyDescent="0.25">
      <c r="A16" s="9" t="s">
        <v>9</v>
      </c>
      <c r="B16" s="55"/>
      <c r="C16" s="55"/>
      <c r="D16" s="56"/>
      <c r="E16" s="55"/>
      <c r="F16" s="55"/>
      <c r="G16" s="56"/>
    </row>
    <row r="17" spans="1:10" x14ac:dyDescent="0.25">
      <c r="A17" s="10" t="s">
        <v>10</v>
      </c>
      <c r="B17" s="12"/>
      <c r="C17" s="12"/>
      <c r="D17" s="13"/>
      <c r="E17" s="12"/>
      <c r="F17" s="12"/>
      <c r="G17" s="13">
        <f>F17-E17</f>
        <v>0</v>
      </c>
    </row>
    <row r="18" spans="1:10" x14ac:dyDescent="0.25">
      <c r="A18" s="10" t="s">
        <v>11</v>
      </c>
      <c r="B18" s="12"/>
      <c r="C18" s="12"/>
      <c r="D18" s="13"/>
      <c r="E18" s="12"/>
      <c r="F18" s="12"/>
      <c r="G18" s="13">
        <f>F18-E18</f>
        <v>0</v>
      </c>
    </row>
    <row r="19" spans="1:10" x14ac:dyDescent="0.25">
      <c r="A19" s="9" t="s">
        <v>22</v>
      </c>
      <c r="B19" s="14">
        <f xml:space="preserve"> SUM(B17:B18)</f>
        <v>0</v>
      </c>
      <c r="C19" s="14">
        <f xml:space="preserve"> SUM(C17:C18)</f>
        <v>0</v>
      </c>
      <c r="D19" s="15">
        <f>C19-B19</f>
        <v>0</v>
      </c>
      <c r="E19" s="14">
        <f xml:space="preserve"> SUM(E17:E18)</f>
        <v>0</v>
      </c>
      <c r="F19" s="14">
        <f xml:space="preserve"> SUM(F17:F18)</f>
        <v>0</v>
      </c>
      <c r="G19" s="15">
        <f>F19-E19</f>
        <v>0</v>
      </c>
    </row>
    <row r="20" spans="1:10" x14ac:dyDescent="0.25">
      <c r="A20" s="9" t="s">
        <v>23</v>
      </c>
      <c r="B20" s="14">
        <f>ROUNDUP(((B19/24)*100),1)</f>
        <v>0</v>
      </c>
      <c r="C20" s="14">
        <f>ROUNDUP(((C19/24)*100),1)</f>
        <v>0</v>
      </c>
      <c r="D20" s="15">
        <f>C20-B20</f>
        <v>0</v>
      </c>
      <c r="E20" s="14">
        <f>ROUNDUP(((E19/24)*100),1)</f>
        <v>0</v>
      </c>
      <c r="F20" s="14">
        <f>ROUNDUP(((F19/24)*100),1)</f>
        <v>0</v>
      </c>
      <c r="G20" s="15">
        <f>F20-E20</f>
        <v>0</v>
      </c>
    </row>
    <row r="21" spans="1:10" x14ac:dyDescent="0.25">
      <c r="A21" s="5" t="s">
        <v>12</v>
      </c>
      <c r="B21" s="59"/>
      <c r="C21" s="59"/>
      <c r="D21" s="60"/>
      <c r="E21" s="59"/>
      <c r="F21" s="59"/>
      <c r="G21" s="60"/>
      <c r="H21" s="61"/>
    </row>
    <row r="22" spans="1:10" x14ac:dyDescent="0.25">
      <c r="A22" s="3" t="s">
        <v>20</v>
      </c>
      <c r="B22" s="16"/>
      <c r="C22" s="16"/>
      <c r="D22" s="17"/>
      <c r="E22" s="16"/>
      <c r="F22" s="16"/>
      <c r="G22" s="17">
        <f>F22-E22</f>
        <v>0</v>
      </c>
    </row>
    <row r="23" spans="1:10" x14ac:dyDescent="0.25">
      <c r="A23" s="3" t="s">
        <v>80</v>
      </c>
      <c r="B23" s="16"/>
      <c r="C23" s="16"/>
      <c r="D23" s="17"/>
      <c r="E23" s="16"/>
      <c r="F23" s="16"/>
      <c r="G23" s="17">
        <f t="shared" ref="G23:G28" si="3">F23-E23</f>
        <v>0</v>
      </c>
    </row>
    <row r="24" spans="1:10" x14ac:dyDescent="0.25">
      <c r="A24" s="3" t="s">
        <v>21</v>
      </c>
      <c r="B24" s="16"/>
      <c r="C24" s="16"/>
      <c r="D24" s="17"/>
      <c r="E24" s="16"/>
      <c r="F24" s="16"/>
      <c r="G24" s="17">
        <f t="shared" si="3"/>
        <v>0</v>
      </c>
    </row>
    <row r="25" spans="1:10" ht="13.8" thickBot="1" x14ac:dyDescent="0.3">
      <c r="A25" s="3" t="s">
        <v>78</v>
      </c>
      <c r="B25" s="16"/>
      <c r="C25" s="16"/>
      <c r="D25" s="17"/>
      <c r="E25" s="16"/>
      <c r="F25" s="16"/>
      <c r="G25" s="17">
        <f t="shared" si="3"/>
        <v>0</v>
      </c>
    </row>
    <row r="26" spans="1:10" ht="14.4" x14ac:dyDescent="0.35">
      <c r="A26" s="3" t="s">
        <v>79</v>
      </c>
      <c r="B26" s="16"/>
      <c r="C26" s="16"/>
      <c r="D26" s="17"/>
      <c r="E26" s="16"/>
      <c r="F26" s="16"/>
      <c r="G26" s="62">
        <f t="shared" si="3"/>
        <v>0</v>
      </c>
      <c r="H26" s="224" t="s">
        <v>66</v>
      </c>
      <c r="I26" s="225"/>
      <c r="J26" s="226"/>
    </row>
    <row r="27" spans="1:10" ht="13.8" thickBot="1" x14ac:dyDescent="0.3">
      <c r="A27" s="5" t="s">
        <v>22</v>
      </c>
      <c r="B27" s="19" t="e">
        <f>((AVERAGE(B22:B24))+B25+B26)</f>
        <v>#DIV/0!</v>
      </c>
      <c r="C27" s="19" t="e">
        <f>((AVERAGE(C22:C24))+C25+C26)</f>
        <v>#DIV/0!</v>
      </c>
      <c r="D27" s="20" t="e">
        <f t="shared" ref="D27:D28" si="4">C27-B27</f>
        <v>#DIV/0!</v>
      </c>
      <c r="E27" s="19" t="e">
        <f>((AVERAGE(E22:E24))+E25+E26)</f>
        <v>#DIV/0!</v>
      </c>
      <c r="F27" s="19" t="e">
        <f>((AVERAGE(F22:F24))+F25+F26)</f>
        <v>#DIV/0!</v>
      </c>
      <c r="G27" s="63" t="e">
        <f t="shared" si="3"/>
        <v>#DIV/0!</v>
      </c>
      <c r="H27" s="227" t="e">
        <f>ABS(G29/D29)</f>
        <v>#DIV/0!</v>
      </c>
      <c r="I27" s="228"/>
      <c r="J27" s="229"/>
    </row>
    <row r="28" spans="1:10" ht="13.8" thickBot="1" x14ac:dyDescent="0.3">
      <c r="A28" s="9" t="s">
        <v>23</v>
      </c>
      <c r="B28" s="14" t="e">
        <f>ROUNDUP(((B27/36)*100),1)</f>
        <v>#DIV/0!</v>
      </c>
      <c r="C28" s="14" t="e">
        <f>ROUNDUP(((C27/36)*100),1)</f>
        <v>#DIV/0!</v>
      </c>
      <c r="D28" s="15" t="e">
        <f t="shared" si="4"/>
        <v>#DIV/0!</v>
      </c>
      <c r="E28" s="14" t="e">
        <f>ROUNDUP(((E27/36)*100),1)</f>
        <v>#DIV/0!</v>
      </c>
      <c r="F28" s="14" t="e">
        <f>ROUNDUP(((F27/36)*100),1)</f>
        <v>#DIV/0!</v>
      </c>
      <c r="G28" s="64" t="e">
        <f t="shared" si="3"/>
        <v>#DIV/0!</v>
      </c>
      <c r="H28" s="230" t="s">
        <v>67</v>
      </c>
      <c r="I28" s="231"/>
      <c r="J28" s="232"/>
    </row>
    <row r="29" spans="1:10" ht="13.8" thickBot="1" x14ac:dyDescent="0.3">
      <c r="A29" s="21" t="s">
        <v>24</v>
      </c>
      <c r="B29" s="65" t="e">
        <f>ROUNDUP(AVERAGE(B9,B15,B20,B28), 0)</f>
        <v>#DIV/0!</v>
      </c>
      <c r="C29" s="66" t="e">
        <f>ROUNDUP(AVERAGE(C9,C15,C20,C28), 0)</f>
        <v>#DIV/0!</v>
      </c>
      <c r="D29" s="67" t="e">
        <f>ROUNDUP(AVERAGE(D9,D15,D20,D28), 0)</f>
        <v>#DIV/0!</v>
      </c>
      <c r="E29" s="66" t="e">
        <f t="shared" ref="E29:G29" si="5">ROUNDUP(AVERAGE(E9,E15,E20,E28), 0)</f>
        <v>#DIV/0!</v>
      </c>
      <c r="F29" s="66" t="e">
        <f t="shared" si="5"/>
        <v>#DIV/0!</v>
      </c>
      <c r="G29" s="68" t="e">
        <f t="shared" si="5"/>
        <v>#DIV/0!</v>
      </c>
      <c r="H29" s="69" t="e">
        <f>IF(H27&lt;1,(1/H27),1)</f>
        <v>#DIV/0!</v>
      </c>
      <c r="I29" s="70" t="s">
        <v>68</v>
      </c>
      <c r="J29" s="81" t="e">
        <f>IF(H27&gt;1,H27,1)</f>
        <v>#DIV/0!</v>
      </c>
    </row>
    <row r="30" spans="1:10" x14ac:dyDescent="0.25">
      <c r="A30" s="4" t="s">
        <v>19</v>
      </c>
      <c r="B30" s="6"/>
      <c r="C30" s="6"/>
      <c r="D30" s="8"/>
      <c r="E30" s="6"/>
      <c r="F30" s="6"/>
      <c r="G30" s="60"/>
      <c r="H30" s="100"/>
    </row>
    <row r="31" spans="1:10" ht="27" customHeight="1" x14ac:dyDescent="0.25">
      <c r="A31" s="222" t="s">
        <v>69</v>
      </c>
      <c r="B31" s="222"/>
      <c r="C31" s="222"/>
      <c r="D31" s="222"/>
      <c r="E31" s="222"/>
      <c r="F31" s="222"/>
      <c r="G31" s="222"/>
      <c r="H31" s="222"/>
    </row>
    <row r="32" spans="1:10" x14ac:dyDescent="0.25">
      <c r="A32" s="222" t="s">
        <v>74</v>
      </c>
      <c r="B32" s="222"/>
      <c r="C32" s="222"/>
      <c r="D32" s="222"/>
      <c r="E32" s="222"/>
      <c r="F32" s="222"/>
      <c r="G32" s="222"/>
      <c r="H32" s="222"/>
    </row>
    <row r="33" spans="1:8" x14ac:dyDescent="0.25">
      <c r="A33" s="233" t="s">
        <v>75</v>
      </c>
      <c r="B33" s="233"/>
      <c r="C33" s="233"/>
      <c r="D33" s="233"/>
      <c r="E33" s="233"/>
      <c r="F33" s="233"/>
      <c r="G33" s="233"/>
      <c r="H33" s="233"/>
    </row>
    <row r="34" spans="1:8" ht="42" customHeight="1" x14ac:dyDescent="0.25">
      <c r="A34" s="222" t="s">
        <v>76</v>
      </c>
      <c r="B34" s="222"/>
      <c r="C34" s="222"/>
      <c r="D34" s="222"/>
      <c r="E34" s="222"/>
      <c r="F34" s="222"/>
      <c r="G34" s="222"/>
      <c r="H34" s="222"/>
    </row>
    <row r="35" spans="1:8" x14ac:dyDescent="0.25">
      <c r="A35" s="223" t="s">
        <v>70</v>
      </c>
      <c r="B35" s="223"/>
      <c r="C35" s="223"/>
      <c r="D35" s="223"/>
      <c r="E35" s="223"/>
      <c r="F35" s="223"/>
      <c r="G35" s="223"/>
      <c r="H35" s="223"/>
    </row>
    <row r="36" spans="1:8" x14ac:dyDescent="0.25">
      <c r="A36" s="22" t="s">
        <v>77</v>
      </c>
      <c r="B36" s="1"/>
      <c r="C36" s="1"/>
      <c r="D36" s="1"/>
      <c r="E36" s="1"/>
      <c r="F36" s="1"/>
      <c r="G36" s="7"/>
    </row>
  </sheetData>
  <mergeCells count="8">
    <mergeCell ref="A34:H34"/>
    <mergeCell ref="A35:H35"/>
    <mergeCell ref="H26:J26"/>
    <mergeCell ref="H27:J27"/>
    <mergeCell ref="H28:J28"/>
    <mergeCell ref="A31:H31"/>
    <mergeCell ref="A32:H32"/>
    <mergeCell ref="A33:H33"/>
  </mergeCells>
  <pageMargins left="0.75" right="0.75" top="0.25" bottom="0.54625000000000001" header="0.25" footer="0.5"/>
  <pageSetup scale="93" orientation="landscape" r:id="rId1"/>
  <headerFooter alignWithMargins="0">
    <oddFooter xml:space="preserve">&amp;CCurrent Approved Version:  04/20/2011.  Printed copies are for “Information Only.”  The controlled version resides on the SPD QMS SharePoint Portal.
SPD QMS  12501.4-SPD Mitigation Ratio Checklist - CRAM Example                   Page 1 of 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Normal="100" workbookViewId="0">
      <selection activeCell="M34" sqref="M34"/>
    </sheetView>
  </sheetViews>
  <sheetFormatPr defaultRowHeight="13.2" x14ac:dyDescent="0.25"/>
  <cols>
    <col min="1" max="1" width="33.44140625" customWidth="1"/>
    <col min="2" max="2" width="13" customWidth="1"/>
    <col min="3" max="3" width="9.5546875" bestFit="1" customWidth="1"/>
    <col min="4" max="4" width="9.44140625" bestFit="1" customWidth="1"/>
    <col min="5" max="5" width="13.109375" bestFit="1" customWidth="1"/>
    <col min="6" max="6" width="12" bestFit="1" customWidth="1"/>
    <col min="7" max="7" width="20.5546875" bestFit="1" customWidth="1"/>
    <col min="9" max="9" width="2.109375" customWidth="1"/>
  </cols>
  <sheetData>
    <row r="1" spans="1:10" x14ac:dyDescent="0.25">
      <c r="A1" s="11" t="s">
        <v>96</v>
      </c>
      <c r="B1" s="1"/>
      <c r="C1" s="1"/>
      <c r="D1" s="1"/>
      <c r="E1" s="1"/>
      <c r="F1" s="11" t="s">
        <v>65</v>
      </c>
      <c r="G1" s="7"/>
    </row>
    <row r="2" spans="1:10" ht="15.6" x14ac:dyDescent="0.35">
      <c r="A2" t="s">
        <v>18</v>
      </c>
      <c r="B2" s="1" t="s">
        <v>13</v>
      </c>
      <c r="C2" s="1" t="s">
        <v>14</v>
      </c>
      <c r="D2" s="51" t="s">
        <v>16</v>
      </c>
      <c r="E2" s="52" t="s">
        <v>15</v>
      </c>
      <c r="F2" s="1" t="s">
        <v>17</v>
      </c>
      <c r="G2" s="53" t="s">
        <v>25</v>
      </c>
      <c r="H2" s="54"/>
      <c r="I2" s="1"/>
    </row>
    <row r="3" spans="1:10" x14ac:dyDescent="0.25">
      <c r="A3" s="9" t="s">
        <v>0</v>
      </c>
      <c r="B3" s="55"/>
      <c r="C3" s="55"/>
      <c r="D3" s="55"/>
      <c r="E3" s="55"/>
      <c r="F3" s="55"/>
      <c r="G3" s="56"/>
      <c r="H3" s="57"/>
      <c r="I3" s="58"/>
    </row>
    <row r="4" spans="1:10" x14ac:dyDescent="0.25">
      <c r="A4" s="10" t="s">
        <v>1</v>
      </c>
      <c r="B4" s="12"/>
      <c r="C4" s="12"/>
      <c r="D4" s="13"/>
      <c r="E4" s="12"/>
      <c r="F4" s="12"/>
      <c r="G4" s="13">
        <f t="shared" ref="G4:G9" si="0">F4-E4</f>
        <v>0</v>
      </c>
    </row>
    <row r="5" spans="1:10" x14ac:dyDescent="0.25">
      <c r="A5" s="10" t="s">
        <v>2</v>
      </c>
      <c r="B5" s="12"/>
      <c r="C5" s="12"/>
      <c r="D5" s="13"/>
      <c r="E5" s="12"/>
      <c r="F5" s="12"/>
      <c r="G5" s="13">
        <f t="shared" si="0"/>
        <v>0</v>
      </c>
      <c r="H5" s="57"/>
      <c r="J5" s="58"/>
    </row>
    <row r="6" spans="1:10" x14ac:dyDescent="0.25">
      <c r="A6" s="10" t="s">
        <v>3</v>
      </c>
      <c r="B6" s="12"/>
      <c r="C6" s="12"/>
      <c r="D6" s="13"/>
      <c r="E6" s="12"/>
      <c r="F6" s="12"/>
      <c r="G6" s="13">
        <f t="shared" si="0"/>
        <v>0</v>
      </c>
    </row>
    <row r="7" spans="1:10" x14ac:dyDescent="0.25">
      <c r="A7" s="10" t="s">
        <v>4</v>
      </c>
      <c r="B7" s="12"/>
      <c r="C7" s="12"/>
      <c r="D7" s="13"/>
      <c r="E7" s="12"/>
      <c r="F7" s="12"/>
      <c r="G7" s="13">
        <f t="shared" si="0"/>
        <v>0</v>
      </c>
      <c r="H7" s="2"/>
      <c r="I7" s="2"/>
      <c r="J7" s="2"/>
    </row>
    <row r="8" spans="1:10" x14ac:dyDescent="0.25">
      <c r="A8" s="9" t="s">
        <v>22</v>
      </c>
      <c r="B8" s="14">
        <f xml:space="preserve"> B4+SQRT(B7*SQRT(B5*B6))</f>
        <v>0</v>
      </c>
      <c r="C8" s="14">
        <f xml:space="preserve"> C4+SQRT(C7*SQRT(C5*C6))</f>
        <v>0</v>
      </c>
      <c r="D8" s="15">
        <f t="shared" ref="D8:D9" si="1">C8-B8</f>
        <v>0</v>
      </c>
      <c r="E8" s="14">
        <f xml:space="preserve"> E4+SQRT(E7*SQRT(E5*E6))</f>
        <v>0</v>
      </c>
      <c r="F8" s="14">
        <f xml:space="preserve"> F4+SQRT(F7*SQRT(F5*F6))</f>
        <v>0</v>
      </c>
      <c r="G8" s="15">
        <f t="shared" si="0"/>
        <v>0</v>
      </c>
      <c r="H8" s="2"/>
      <c r="I8" s="2"/>
      <c r="J8" s="2"/>
    </row>
    <row r="9" spans="1:10" x14ac:dyDescent="0.25">
      <c r="A9" s="9" t="s">
        <v>23</v>
      </c>
      <c r="B9" s="14">
        <f>ROUNDUP(((B8/24)*100),1)</f>
        <v>0</v>
      </c>
      <c r="C9" s="14">
        <f>ROUNDUP(((C8/24)*100),1)</f>
        <v>0</v>
      </c>
      <c r="D9" s="15">
        <f t="shared" si="1"/>
        <v>0</v>
      </c>
      <c r="E9" s="14">
        <f>ROUNDUP(((E8/24)*100),1)</f>
        <v>0</v>
      </c>
      <c r="F9" s="14">
        <f>ROUNDUP(((F8/24)*100),1)</f>
        <v>0</v>
      </c>
      <c r="G9" s="15">
        <f t="shared" si="0"/>
        <v>0</v>
      </c>
      <c r="H9" s="2"/>
      <c r="I9" s="2"/>
      <c r="J9" s="2"/>
    </row>
    <row r="10" spans="1:10" x14ac:dyDescent="0.25">
      <c r="A10" s="5" t="s">
        <v>5</v>
      </c>
      <c r="B10" s="59"/>
      <c r="C10" s="59"/>
      <c r="D10" s="60"/>
      <c r="E10" s="59"/>
      <c r="F10" s="59"/>
      <c r="G10" s="60"/>
      <c r="H10" s="2"/>
      <c r="I10" s="2"/>
      <c r="J10" s="2"/>
    </row>
    <row r="11" spans="1:10" x14ac:dyDescent="0.25">
      <c r="A11" s="2" t="s">
        <v>6</v>
      </c>
      <c r="B11" s="16"/>
      <c r="C11" s="16"/>
      <c r="D11" s="17"/>
      <c r="E11" s="16"/>
      <c r="F11" s="16"/>
      <c r="G11" s="17">
        <f t="shared" ref="G11:G15" si="2">F11-E11</f>
        <v>0</v>
      </c>
    </row>
    <row r="12" spans="1:10" x14ac:dyDescent="0.25">
      <c r="A12" s="2" t="s">
        <v>7</v>
      </c>
      <c r="B12" s="16"/>
      <c r="C12" s="16"/>
      <c r="D12" s="17"/>
      <c r="E12" s="16"/>
      <c r="F12" s="16"/>
      <c r="G12" s="17">
        <f t="shared" si="2"/>
        <v>0</v>
      </c>
    </row>
    <row r="13" spans="1:10" x14ac:dyDescent="0.25">
      <c r="A13" s="2" t="s">
        <v>8</v>
      </c>
      <c r="B13" s="16"/>
      <c r="C13" s="16"/>
      <c r="D13" s="17"/>
      <c r="E13" s="16"/>
      <c r="F13" s="16"/>
      <c r="G13" s="17">
        <f t="shared" si="2"/>
        <v>0</v>
      </c>
    </row>
    <row r="14" spans="1:10" x14ac:dyDescent="0.25">
      <c r="A14" s="5" t="s">
        <v>22</v>
      </c>
      <c r="B14" s="18">
        <f xml:space="preserve"> SUM(B11:B13)</f>
        <v>0</v>
      </c>
      <c r="C14" s="18">
        <f xml:space="preserve"> SUM(C11:C13)</f>
        <v>0</v>
      </c>
      <c r="D14" s="20">
        <f>C14-B14</f>
        <v>0</v>
      </c>
      <c r="E14" s="18">
        <f xml:space="preserve"> SUM(E11:E13)</f>
        <v>0</v>
      </c>
      <c r="F14" s="18">
        <f xml:space="preserve"> SUM(F11:F13)</f>
        <v>0</v>
      </c>
      <c r="G14" s="20">
        <f t="shared" si="2"/>
        <v>0</v>
      </c>
    </row>
    <row r="15" spans="1:10" x14ac:dyDescent="0.25">
      <c r="A15" s="5" t="s">
        <v>23</v>
      </c>
      <c r="B15" s="18">
        <f>ROUNDUP(((B14/36)*100),1)</f>
        <v>0</v>
      </c>
      <c r="C15" s="18">
        <f>ROUNDUP(((C14/36)*100),1)</f>
        <v>0</v>
      </c>
      <c r="D15" s="20">
        <f>C15-B15</f>
        <v>0</v>
      </c>
      <c r="E15" s="18">
        <f>ROUNDUP(((E14/36)*100),1)</f>
        <v>0</v>
      </c>
      <c r="F15" s="18">
        <f>ROUNDUP(((F14/36)*100),1)</f>
        <v>0</v>
      </c>
      <c r="G15" s="20">
        <f t="shared" si="2"/>
        <v>0</v>
      </c>
    </row>
    <row r="16" spans="1:10" x14ac:dyDescent="0.25">
      <c r="A16" s="9" t="s">
        <v>9</v>
      </c>
      <c r="B16" s="55"/>
      <c r="C16" s="55"/>
      <c r="D16" s="56"/>
      <c r="E16" s="55"/>
      <c r="F16" s="55"/>
      <c r="G16" s="56"/>
    </row>
    <row r="17" spans="1:10" x14ac:dyDescent="0.25">
      <c r="A17" s="10" t="s">
        <v>10</v>
      </c>
      <c r="B17" s="12"/>
      <c r="C17" s="12"/>
      <c r="D17" s="13"/>
      <c r="E17" s="12"/>
      <c r="F17" s="12"/>
      <c r="G17" s="13">
        <f>F17-E17</f>
        <v>0</v>
      </c>
    </row>
    <row r="18" spans="1:10" x14ac:dyDescent="0.25">
      <c r="A18" s="10" t="s">
        <v>11</v>
      </c>
      <c r="B18" s="12"/>
      <c r="C18" s="12"/>
      <c r="D18" s="13"/>
      <c r="E18" s="12"/>
      <c r="F18" s="12"/>
      <c r="G18" s="13">
        <f>F18-E18</f>
        <v>0</v>
      </c>
    </row>
    <row r="19" spans="1:10" x14ac:dyDescent="0.25">
      <c r="A19" s="9" t="s">
        <v>22</v>
      </c>
      <c r="B19" s="14">
        <f xml:space="preserve"> SUM(B17:B18)</f>
        <v>0</v>
      </c>
      <c r="C19" s="14">
        <f xml:space="preserve"> SUM(C17:C18)</f>
        <v>0</v>
      </c>
      <c r="D19" s="15">
        <f>C19-B19</f>
        <v>0</v>
      </c>
      <c r="E19" s="14">
        <f xml:space="preserve"> SUM(E17:E18)</f>
        <v>0</v>
      </c>
      <c r="F19" s="14">
        <f xml:space="preserve"> SUM(F17:F18)</f>
        <v>0</v>
      </c>
      <c r="G19" s="15">
        <f>F19-E19</f>
        <v>0</v>
      </c>
    </row>
    <row r="20" spans="1:10" x14ac:dyDescent="0.25">
      <c r="A20" s="9" t="s">
        <v>23</v>
      </c>
      <c r="B20" s="14">
        <f>ROUNDUP(((B19/24)*100),1)</f>
        <v>0</v>
      </c>
      <c r="C20" s="14">
        <f>ROUNDUP(((C19/24)*100),1)</f>
        <v>0</v>
      </c>
      <c r="D20" s="15">
        <f>C20-B20</f>
        <v>0</v>
      </c>
      <c r="E20" s="14">
        <f>ROUNDUP(((E19/24)*100),1)</f>
        <v>0</v>
      </c>
      <c r="F20" s="14">
        <f>ROUNDUP(((F19/24)*100),1)</f>
        <v>0</v>
      </c>
      <c r="G20" s="15">
        <f>F20-E20</f>
        <v>0</v>
      </c>
    </row>
    <row r="21" spans="1:10" x14ac:dyDescent="0.25">
      <c r="A21" s="5" t="s">
        <v>12</v>
      </c>
      <c r="B21" s="59"/>
      <c r="C21" s="59"/>
      <c r="D21" s="60"/>
      <c r="E21" s="59"/>
      <c r="F21" s="59"/>
      <c r="G21" s="60"/>
      <c r="H21" s="61"/>
    </row>
    <row r="22" spans="1:10" x14ac:dyDescent="0.25">
      <c r="A22" s="3" t="s">
        <v>20</v>
      </c>
      <c r="B22" s="16"/>
      <c r="C22" s="16"/>
      <c r="D22" s="17"/>
      <c r="E22" s="16"/>
      <c r="F22" s="16"/>
      <c r="G22" s="17">
        <f>F22-E22</f>
        <v>0</v>
      </c>
    </row>
    <row r="23" spans="1:10" x14ac:dyDescent="0.25">
      <c r="A23" s="3" t="s">
        <v>80</v>
      </c>
      <c r="B23" s="16"/>
      <c r="C23" s="16"/>
      <c r="D23" s="17"/>
      <c r="E23" s="16"/>
      <c r="F23" s="16"/>
      <c r="G23" s="17">
        <f t="shared" ref="G23:G28" si="3">F23-E23</f>
        <v>0</v>
      </c>
    </row>
    <row r="24" spans="1:10" x14ac:dyDescent="0.25">
      <c r="A24" s="3" t="s">
        <v>21</v>
      </c>
      <c r="B24" s="16"/>
      <c r="C24" s="16"/>
      <c r="D24" s="17"/>
      <c r="E24" s="16"/>
      <c r="F24" s="16"/>
      <c r="G24" s="17">
        <f t="shared" si="3"/>
        <v>0</v>
      </c>
    </row>
    <row r="25" spans="1:10" ht="13.8" thickBot="1" x14ac:dyDescent="0.3">
      <c r="A25" s="3" t="s">
        <v>78</v>
      </c>
      <c r="B25" s="16"/>
      <c r="C25" s="16"/>
      <c r="D25" s="17"/>
      <c r="E25" s="16"/>
      <c r="F25" s="16"/>
      <c r="G25" s="17">
        <f t="shared" si="3"/>
        <v>0</v>
      </c>
    </row>
    <row r="26" spans="1:10" ht="14.4" x14ac:dyDescent="0.35">
      <c r="A26" s="3" t="s">
        <v>79</v>
      </c>
      <c r="B26" s="16"/>
      <c r="C26" s="16"/>
      <c r="D26" s="17"/>
      <c r="E26" s="16"/>
      <c r="F26" s="16"/>
      <c r="G26" s="62">
        <f t="shared" si="3"/>
        <v>0</v>
      </c>
      <c r="H26" s="224" t="s">
        <v>66</v>
      </c>
      <c r="I26" s="225"/>
      <c r="J26" s="226"/>
    </row>
    <row r="27" spans="1:10" ht="13.8" thickBot="1" x14ac:dyDescent="0.3">
      <c r="A27" s="5" t="s">
        <v>22</v>
      </c>
      <c r="B27" s="19" t="e">
        <f>((AVERAGE(B22:B24))+B25+B26)</f>
        <v>#DIV/0!</v>
      </c>
      <c r="C27" s="19" t="e">
        <f>((AVERAGE(C22:C24))+C25+C26)</f>
        <v>#DIV/0!</v>
      </c>
      <c r="D27" s="20" t="e">
        <f t="shared" ref="D27:D28" si="4">C27-B27</f>
        <v>#DIV/0!</v>
      </c>
      <c r="E27" s="19" t="e">
        <f>((AVERAGE(E22:E24))+E25+E26)</f>
        <v>#DIV/0!</v>
      </c>
      <c r="F27" s="19" t="e">
        <f>((AVERAGE(F22:F24))+F25+F26)</f>
        <v>#DIV/0!</v>
      </c>
      <c r="G27" s="63" t="e">
        <f t="shared" si="3"/>
        <v>#DIV/0!</v>
      </c>
      <c r="H27" s="227" t="e">
        <f>ABS(G29/D29)</f>
        <v>#DIV/0!</v>
      </c>
      <c r="I27" s="228"/>
      <c r="J27" s="229"/>
    </row>
    <row r="28" spans="1:10" ht="13.8" thickBot="1" x14ac:dyDescent="0.3">
      <c r="A28" s="9" t="s">
        <v>23</v>
      </c>
      <c r="B28" s="14" t="e">
        <f>ROUNDUP(((B27/36)*100),1)</f>
        <v>#DIV/0!</v>
      </c>
      <c r="C28" s="14" t="e">
        <f>ROUNDUP(((C27/36)*100),1)</f>
        <v>#DIV/0!</v>
      </c>
      <c r="D28" s="15" t="e">
        <f t="shared" si="4"/>
        <v>#DIV/0!</v>
      </c>
      <c r="E28" s="14" t="e">
        <f>ROUNDUP(((E27/36)*100),1)</f>
        <v>#DIV/0!</v>
      </c>
      <c r="F28" s="14" t="e">
        <f>ROUNDUP(((F27/36)*100),1)</f>
        <v>#DIV/0!</v>
      </c>
      <c r="G28" s="64" t="e">
        <f t="shared" si="3"/>
        <v>#DIV/0!</v>
      </c>
      <c r="H28" s="230" t="s">
        <v>67</v>
      </c>
      <c r="I28" s="231"/>
      <c r="J28" s="232"/>
    </row>
    <row r="29" spans="1:10" ht="13.8" thickBot="1" x14ac:dyDescent="0.3">
      <c r="A29" s="21" t="s">
        <v>24</v>
      </c>
      <c r="B29" s="65" t="e">
        <f>ROUNDUP(AVERAGE(B9,B15,B20,B28), 0)</f>
        <v>#DIV/0!</v>
      </c>
      <c r="C29" s="66" t="e">
        <f>ROUNDUP(AVERAGE(C9,C15,C20,C28), 0)</f>
        <v>#DIV/0!</v>
      </c>
      <c r="D29" s="67" t="e">
        <f>ROUNDUP(AVERAGE(D9,D15,D20,D28), 0)</f>
        <v>#DIV/0!</v>
      </c>
      <c r="E29" s="66" t="e">
        <f t="shared" ref="E29:G29" si="5">ROUNDUP(AVERAGE(E9,E15,E20,E28), 0)</f>
        <v>#DIV/0!</v>
      </c>
      <c r="F29" s="66" t="e">
        <f t="shared" si="5"/>
        <v>#DIV/0!</v>
      </c>
      <c r="G29" s="68" t="e">
        <f t="shared" si="5"/>
        <v>#DIV/0!</v>
      </c>
      <c r="H29" s="69" t="e">
        <f>IF(H27&lt;1,(1/H27),1)</f>
        <v>#DIV/0!</v>
      </c>
      <c r="I29" s="70" t="s">
        <v>68</v>
      </c>
      <c r="J29" s="81" t="e">
        <f>IF(H27&gt;1,H27,1)</f>
        <v>#DIV/0!</v>
      </c>
    </row>
    <row r="30" spans="1:10" x14ac:dyDescent="0.25">
      <c r="A30" s="4" t="s">
        <v>19</v>
      </c>
      <c r="B30" s="6"/>
      <c r="C30" s="6"/>
      <c r="D30" s="8"/>
      <c r="E30" s="6"/>
      <c r="F30" s="6"/>
      <c r="G30" s="60"/>
      <c r="H30" s="50"/>
    </row>
    <row r="31" spans="1:10" ht="27" customHeight="1" x14ac:dyDescent="0.25">
      <c r="A31" s="222" t="s">
        <v>69</v>
      </c>
      <c r="B31" s="222"/>
      <c r="C31" s="222"/>
      <c r="D31" s="222"/>
      <c r="E31" s="222"/>
      <c r="F31" s="222"/>
      <c r="G31" s="222"/>
      <c r="H31" s="222"/>
    </row>
    <row r="32" spans="1:10" x14ac:dyDescent="0.25">
      <c r="A32" s="222" t="s">
        <v>74</v>
      </c>
      <c r="B32" s="222"/>
      <c r="C32" s="222"/>
      <c r="D32" s="222"/>
      <c r="E32" s="222"/>
      <c r="F32" s="222"/>
      <c r="G32" s="222"/>
      <c r="H32" s="222"/>
    </row>
    <row r="33" spans="1:8" x14ac:dyDescent="0.25">
      <c r="A33" s="233" t="s">
        <v>75</v>
      </c>
      <c r="B33" s="233"/>
      <c r="C33" s="233"/>
      <c r="D33" s="233"/>
      <c r="E33" s="233"/>
      <c r="F33" s="233"/>
      <c r="G33" s="233"/>
      <c r="H33" s="233"/>
    </row>
    <row r="34" spans="1:8" ht="42" customHeight="1" x14ac:dyDescent="0.25">
      <c r="A34" s="222" t="s">
        <v>76</v>
      </c>
      <c r="B34" s="222"/>
      <c r="C34" s="222"/>
      <c r="D34" s="222"/>
      <c r="E34" s="222"/>
      <c r="F34" s="222"/>
      <c r="G34" s="222"/>
      <c r="H34" s="222"/>
    </row>
    <row r="35" spans="1:8" x14ac:dyDescent="0.25">
      <c r="A35" s="223" t="s">
        <v>70</v>
      </c>
      <c r="B35" s="223"/>
      <c r="C35" s="223"/>
      <c r="D35" s="223"/>
      <c r="E35" s="223"/>
      <c r="F35" s="223"/>
      <c r="G35" s="223"/>
      <c r="H35" s="223"/>
    </row>
    <row r="36" spans="1:8" x14ac:dyDescent="0.25">
      <c r="A36" s="22" t="s">
        <v>77</v>
      </c>
      <c r="B36" s="1"/>
      <c r="C36" s="1"/>
      <c r="D36" s="1"/>
      <c r="E36" s="1"/>
      <c r="F36" s="1"/>
      <c r="G36" s="7"/>
    </row>
  </sheetData>
  <mergeCells count="8">
    <mergeCell ref="A33:H33"/>
    <mergeCell ref="A34:H34"/>
    <mergeCell ref="A35:H35"/>
    <mergeCell ref="H26:J26"/>
    <mergeCell ref="H27:J27"/>
    <mergeCell ref="H28:J28"/>
    <mergeCell ref="A31:H31"/>
    <mergeCell ref="A32:H32"/>
  </mergeCells>
  <pageMargins left="0.75" right="0.75" top="0.25" bottom="0.54625000000000001" header="0.25" footer="0.5"/>
  <pageSetup scale="93" orientation="landscape" r:id="rId1"/>
  <headerFooter alignWithMargins="0">
    <oddFooter xml:space="preserve">&amp;CCurrent Approved Version:  04/20/2011.  Printed copies are for “Information Only.”  The controlled version resides on the SPD QMS SharePoint Portal.
SPD QMS  12501.4-SPD Mitigation Ratio Checklist - CRAM Example                   Page 1 of 1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C35" sqref="C35"/>
    </sheetView>
  </sheetViews>
  <sheetFormatPr defaultRowHeight="13.2" x14ac:dyDescent="0.25"/>
  <cols>
    <col min="1" max="1" width="19.5546875" bestFit="1" customWidth="1"/>
    <col min="2" max="2" width="17" bestFit="1" customWidth="1"/>
    <col min="3" max="3" width="15.44140625" bestFit="1" customWidth="1"/>
    <col min="4" max="4" width="20.44140625" bestFit="1" customWidth="1"/>
    <col min="5" max="5" width="26.88671875" bestFit="1" customWidth="1"/>
  </cols>
  <sheetData>
    <row r="1" spans="1:5" x14ac:dyDescent="0.25">
      <c r="A1" s="11" t="s">
        <v>108</v>
      </c>
      <c r="B1" s="11" t="s">
        <v>116</v>
      </c>
      <c r="C1" s="11" t="s">
        <v>130</v>
      </c>
      <c r="D1" s="234" t="s">
        <v>129</v>
      </c>
      <c r="E1" s="234"/>
    </row>
    <row r="2" spans="1:5" x14ac:dyDescent="0.25">
      <c r="A2" s="22" t="s">
        <v>109</v>
      </c>
      <c r="B2" s="22" t="s">
        <v>117</v>
      </c>
      <c r="C2" s="22" t="s">
        <v>123</v>
      </c>
      <c r="D2" s="235" t="s">
        <v>131</v>
      </c>
      <c r="E2" s="22" t="s">
        <v>71</v>
      </c>
    </row>
    <row r="3" spans="1:5" x14ac:dyDescent="0.25">
      <c r="A3" s="22" t="s">
        <v>110</v>
      </c>
      <c r="B3" s="22" t="s">
        <v>118</v>
      </c>
      <c r="C3" s="22" t="s">
        <v>124</v>
      </c>
      <c r="D3" s="235"/>
      <c r="E3" s="22" t="s">
        <v>132</v>
      </c>
    </row>
    <row r="4" spans="1:5" x14ac:dyDescent="0.25">
      <c r="A4" s="22" t="s">
        <v>111</v>
      </c>
      <c r="B4" s="22" t="s">
        <v>119</v>
      </c>
      <c r="C4" s="22" t="s">
        <v>125</v>
      </c>
      <c r="D4" s="235"/>
      <c r="E4" s="22" t="s">
        <v>133</v>
      </c>
    </row>
    <row r="5" spans="1:5" x14ac:dyDescent="0.25">
      <c r="A5" s="22" t="s">
        <v>112</v>
      </c>
      <c r="B5" s="22" t="s">
        <v>120</v>
      </c>
      <c r="C5" s="22" t="s">
        <v>126</v>
      </c>
      <c r="D5" s="235" t="s">
        <v>134</v>
      </c>
      <c r="E5" s="22" t="s">
        <v>135</v>
      </c>
    </row>
    <row r="6" spans="1:5" x14ac:dyDescent="0.25">
      <c r="A6" s="22" t="s">
        <v>113</v>
      </c>
      <c r="B6" s="22" t="s">
        <v>121</v>
      </c>
      <c r="C6" s="22" t="s">
        <v>127</v>
      </c>
      <c r="D6" s="235"/>
      <c r="E6" s="22" t="s">
        <v>136</v>
      </c>
    </row>
    <row r="7" spans="1:5" x14ac:dyDescent="0.25">
      <c r="A7" s="22" t="s">
        <v>114</v>
      </c>
      <c r="B7" s="22" t="s">
        <v>52</v>
      </c>
      <c r="C7" s="22" t="s">
        <v>52</v>
      </c>
      <c r="D7" s="235"/>
      <c r="E7" s="22" t="s">
        <v>137</v>
      </c>
    </row>
    <row r="8" spans="1:5" x14ac:dyDescent="0.25">
      <c r="A8" s="22" t="s">
        <v>115</v>
      </c>
      <c r="B8" s="22" t="s">
        <v>122</v>
      </c>
      <c r="C8" s="22" t="s">
        <v>128</v>
      </c>
    </row>
  </sheetData>
  <mergeCells count="3">
    <mergeCell ref="D1:E1"/>
    <mergeCell ref="D2:D4"/>
    <mergeCell ref="D5:D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dlc_DocId xmlns="1d8cf0a2-72f5-4b2e-b0d2-4cff302af152">QMSID-22-9547</_dlc_DocId>
    <_dlc_DocIdUrl xmlns="1d8cf0a2-72f5-4b2e-b0d2-4cff302af152">
      <Url>https://apps.usace.army.mil/sites/QMS/DC/_layouts/DocIdRedir.aspx?ID=QMSID-22-9547</Url>
      <Description>QMSID-22-9547</Description>
    </_dlc_DocIdUrl>
    <TaxCatchAll xmlns="1d8cf0a2-72f5-4b2e-b0d2-4cff302af152">
      <Value>1660</Value>
      <Value>13</Value>
    </TaxCatchAll>
    <ProcessNumber xmlns="fc213513-927f-40ae-b1b1-a889cfa7c8bd">12000 Regulatory Processes</ProcessNumber>
    <QMS_x0020_Status xmlns="fc213513-927f-40ae-b1b1-a889cfa7c8bd" xsi:nil="true"/>
    <POC xmlns="fc213513-927f-40ae-b1b1-a889cfa7c8bd">
      <UserInfo>
        <DisplayName>Valente, Sharon J SPD</DisplayName>
        <AccountId>15508</AccountId>
        <AccountType/>
      </UserInfo>
    </POC>
    <o7167e73b8724b7bbf91ed3987bef88f xmlns="fc213513-927f-40ae-b1b1-a889cfa7c8bd">
      <Terms xmlns="http://schemas.microsoft.com/office/infopath/2007/PartnerControls">
        <TermInfo xmlns="http://schemas.microsoft.com/office/infopath/2007/PartnerControls">
          <TermName xmlns="http://schemas.microsoft.com/office/infopath/2007/PartnerControls">SPD</TermName>
          <TermId xmlns="http://schemas.microsoft.com/office/infopath/2007/PartnerControls">9da9e355-e61c-4f08-b1ce-9cefbb7d7e2d</TermId>
        </TermInfo>
      </Terms>
    </o7167e73b8724b7bbf91ed3987bef88f>
    <KpiDescription xmlns="http://schemas.microsoft.com/sharepoint/v3">Attachment 6 to 12501-SPD: Mitigation Ratio Setting Checklist Excel format</KpiDescription>
    <TaxKeywordTaxHTField xmlns="1d8cf0a2-72f5-4b2e-b0d2-4cff302af152">
      <Terms xmlns="http://schemas.microsoft.com/office/infopath/2007/PartnerControls">
        <TermInfo xmlns="http://schemas.microsoft.com/office/infopath/2007/PartnerControls">
          <TermName xmlns="http://schemas.microsoft.com/office/infopath/2007/PartnerControls">mitigation ratio checklist compensatory mitigation regulatory</TermName>
          <TermId xmlns="http://schemas.microsoft.com/office/infopath/2007/PartnerControls">95b9c19e-cfce-4dda-8649-ccd52f16dcb6</TermId>
        </TermInfo>
      </Terms>
    </TaxKeywordTaxHTField>
    <LeadAuthor xmlns="1d8cf0a2-72f5-4b2e-b0d2-4cff302af152">
      <UserInfo>
        <DisplayName>Eakle, Wade L SPD</DisplayName>
        <AccountId>1117</AccountId>
        <AccountType/>
      </UserInfo>
    </LeadAuthor>
    <UserDef1 xmlns="1d8cf0a2-72f5-4b2e-b0d2-4cff302af152" xsi:nil="true"/>
    <Characteristics xmlns="1d8cf0a2-72f5-4b2e-b0d2-4cff302af152">
      <Value>Attachment</Value>
      <Value>Key Process</Value>
    </Characteristics>
    <LeadAuthorOfcSym xmlns="1d8cf0a2-72f5-4b2e-b0d2-4cff302af152" xsi:nil="true"/>
    <UserDef2 xmlns="1d8cf0a2-72f5-4b2e-b0d2-4cff302af152" xsi:nil="true"/>
    <AuthorTeam xmlns="1d8cf0a2-72f5-4b2e-b0d2-4cff302af152">
      <UserInfo>
        <DisplayName/>
        <AccountId xsi:nil="true"/>
        <AccountType/>
      </UserInfo>
    </AuthorTeam>
    <ApprovalAuthority xmlns="1d8cf0a2-72f5-4b2e-b0d2-4cff302af152">
      <UserInfo>
        <DisplayName>Domurat, George W SPD</DisplayName>
        <AccountId>1194</AccountId>
        <AccountType/>
      </UserInfo>
    </ApprovalAuthority>
    <UserDef3 xmlns="1d8cf0a2-72f5-4b2e-b0d2-4cff302af152" xsi:nil="true"/>
    <QMSISOStdParaNum xmlns="1d8cf0a2-72f5-4b2e-b0d2-4cff302af152"/>
    <QMSStatus xmlns="1d8cf0a2-72f5-4b2e-b0d2-4cff302af152" xsi:nil="true"/>
    <QMSPOC xmlns="1d8cf0a2-72f5-4b2e-b0d2-4cff302af152">
      <UserInfo>
        <DisplayName/>
        <AccountId xsi:nil="true"/>
        <AccountType/>
      </UserInfo>
    </QMSPOC>
    <Offices xmlns="1d8cf0a2-72f5-4b2e-b0d2-4cff302af152">Regulatory</Offices>
    <Point_x0020_of_x0020_Contact xmlns="1d8cf0a2-72f5-4b2e-b0d2-4cff302af152">
      <UserInfo>
        <DisplayName>Swenson, Daniel P SPL</DisplayName>
        <AccountId>919</AccountId>
        <AccountType/>
      </UserInfo>
    </Point_x0020_of_x0020_Contact>
    <PUBStatus xmlns="1d8cf0a2-72f5-4b2e-b0d2-4cff302af152">Published</PUBStatus>
    <Affected_x0020_Communities_x0020_of_x0020_Practice xmlns="1d8cf0a2-72f5-4b2e-b0d2-4cff302af152">16</Affected_x0020_Communities_x0020_of_x0020_Practice>
    <Author_x002f_Subject_x0020_Matter_x0020_Expert_x0020__x0028_SME_x0029__x0020_2 xmlns="1d8cf0a2-72f5-4b2e-b0d2-4cff302af152">
      <UserInfo>
        <DisplayName>Swenson, Daniel P SPL</DisplayName>
        <AccountId>919</AccountId>
        <AccountType/>
      </UserInfo>
    </Author_x002f_Subject_x0020_Matter_x0020_Expert_x0020__x0028_SME_x0029__x0020_2>
    <Primary_x0020_Community_x0020_of_x0020_Practice xmlns="1d8cf0a2-72f5-4b2e-b0d2-4cff302af152">16</Primary_x0020_Community_x0020_of_x0020_Practice>
    <_x0032_nd_x0020_Author xmlns="1d8cf0a2-72f5-4b2e-b0d2-4cff302af152">
      <UserInfo>
        <DisplayName>Eakle, Wade L SPD</DisplayName>
        <AccountId>1117</AccountId>
        <AccountType/>
      </UserInfo>
    </_x0032_nd_x0020_Author>
    <fb60be51899a4dd5b0528c7924231087 xmlns="1d8cf0a2-72f5-4b2e-b0d2-4cff302af152">
      <Terms xmlns="http://schemas.microsoft.com/office/infopath/2007/PartnerControls"/>
    </fb60be51899a4dd5b0528c7924231087>
    <Validated xmlns="1d8cf0a2-72f5-4b2e-b0d2-4cff302af152">true</Validated>
    <ISOStdParaNum xmlns="1d8cf0a2-72f5-4b2e-b0d2-4cff302af152"/>
    <OtherFunctions xmlns="1d8cf0a2-72f5-4b2e-b0d2-4cff302af152" xsi:nil="true"/>
    <PrimaryFunction xmlns="1d8cf0a2-72f5-4b2e-b0d2-4cff302af152">12000 Regulatory</PrimaryFunction>
    <PMBPLink xmlns="1d8cf0a2-72f5-4b2e-b0d2-4cff302af152"/>
    <AffectedOffices xmlns="1d8cf0a2-72f5-4b2e-b0d2-4cff302af152" xsi:nil="true"/>
    <E2EBPLink xmlns="1d8cf0a2-72f5-4b2e-b0d2-4cff302af152"/>
    <o31bc9aaa7f148a5aa81d1ab36293ebd xmlns="1d8cf0a2-72f5-4b2e-b0d2-4cff302af152">
      <Terms xmlns="http://schemas.microsoft.com/office/infopath/2007/PartnerControls">
        <TermInfo xmlns="http://schemas.microsoft.com/office/infopath/2007/PartnerControls">
          <TermName xmlns="http://schemas.microsoft.com/office/infopath/2007/PartnerControls">SPD</TermName>
          <TermId xmlns="http://schemas.microsoft.com/office/infopath/2007/PartnerControls">9da9e355-e61c-4f08-b1ce-9cefbb7d7e2d</TermId>
        </TermInfo>
      </Terms>
    </o31bc9aaa7f148a5aa81d1ab36293ebd>
  </documentManagement>
</p:properties>
</file>

<file path=customXml/item4.xml><?xml version="1.0" encoding="utf-8"?>
<ct:contentTypeSchema xmlns:ct="http://schemas.microsoft.com/office/2006/metadata/contentType" xmlns:ma="http://schemas.microsoft.com/office/2006/metadata/properties/metaAttributes" ct:_="" ma:_="" ma:contentTypeName="QMSDocument" ma:contentTypeID="0x010100B0362A94A7FF8E48A243515F0BF53D77004712BFB0398CCC4EBCEF895510330C3D" ma:contentTypeVersion="40" ma:contentTypeDescription="Site Level Content Type: Regular QMS Documents.  These are not processes and are not subject to audit." ma:contentTypeScope="" ma:versionID="cdf5eeb8de62b2d5b0c48cb878b1ac06">
  <xsd:schema xmlns:xsd="http://www.w3.org/2001/XMLSchema" xmlns:xs="http://www.w3.org/2001/XMLSchema" xmlns:p="http://schemas.microsoft.com/office/2006/metadata/properties" xmlns:ns1="http://schemas.microsoft.com/sharepoint/v3" xmlns:ns2="1d8cf0a2-72f5-4b2e-b0d2-4cff302af152" xmlns:ns3="fc213513-927f-40ae-b1b1-a889cfa7c8bd" targetNamespace="http://schemas.microsoft.com/office/2006/metadata/properties" ma:root="true" ma:fieldsID="08d3c7879ffb3b5a8d6e97a42951c59f" ns1:_="" ns2:_="" ns3:_="">
    <xsd:import namespace="http://schemas.microsoft.com/sharepoint/v3"/>
    <xsd:import namespace="1d8cf0a2-72f5-4b2e-b0d2-4cff302af152"/>
    <xsd:import namespace="fc213513-927f-40ae-b1b1-a889cfa7c8bd"/>
    <xsd:element name="properties">
      <xsd:complexType>
        <xsd:sequence>
          <xsd:element name="documentManagement">
            <xsd:complexType>
              <xsd:all>
                <xsd:element ref="ns1:KpiDescription" minOccurs="0"/>
                <xsd:element ref="ns2:PUBStatus" minOccurs="0"/>
                <xsd:element ref="ns3:QMS_x0020_Status" minOccurs="0"/>
                <xsd:element ref="ns2:QMSStatus" minOccurs="0"/>
                <xsd:element ref="ns2:PrimaryFunction" minOccurs="0"/>
                <xsd:element ref="ns3:ProcessNumber" minOccurs="0"/>
                <xsd:element ref="ns2:Primary_x0020_Community_x0020_of_x0020_Practice" minOccurs="0"/>
                <xsd:element ref="ns2:ApprovalAuthority" minOccurs="0"/>
                <xsd:element ref="ns2:LeadAuthor" minOccurs="0"/>
                <xsd:element ref="ns2:LeadAuthorOfcSym" minOccurs="0"/>
                <xsd:element ref="ns2:AuthorTeam" minOccurs="0"/>
                <xsd:element ref="ns2:Author_x002f_Subject_x0020_Matter_x0020_Expert_x0020__x0028_SME_x0029__x0020_2" minOccurs="0"/>
                <xsd:element ref="ns2:Point_x0020_of_x0020_Contact" minOccurs="0"/>
                <xsd:element ref="ns3:POC" minOccurs="0"/>
                <xsd:element ref="ns2:QMSPOC" minOccurs="0"/>
                <xsd:element ref="ns2:_x0032_nd_x0020_Author" minOccurs="0"/>
                <xsd:element ref="ns2:OtherFunctions" minOccurs="0"/>
                <xsd:element ref="ns2:Affected_x0020_Communities_x0020_of_x0020_Practice" minOccurs="0"/>
                <xsd:element ref="ns2:AffectedOffices" minOccurs="0"/>
                <xsd:element ref="ns2:Offices" minOccurs="0"/>
                <xsd:element ref="ns2:PMBPLink" minOccurs="0"/>
                <xsd:element ref="ns2:E2EBPLink" minOccurs="0"/>
                <xsd:element ref="ns2:Characteristics" minOccurs="0"/>
                <xsd:element ref="ns2:ISOStdParaNum" minOccurs="0"/>
                <xsd:element ref="ns2:QMSISOStdParaNum" minOccurs="0"/>
                <xsd:element ref="ns2:UserDef1" minOccurs="0"/>
                <xsd:element ref="ns2:UserDef2" minOccurs="0"/>
                <xsd:element ref="ns2:UserDef3" minOccurs="0"/>
                <xsd:element ref="ns2:Validated" minOccurs="0"/>
                <xsd:element ref="ns2:_dlc_DocId" minOccurs="0"/>
                <xsd:element ref="ns2:_dlc_DocIdUrl" minOccurs="0"/>
                <xsd:element ref="ns2:_dlc_DocIdPersistId" minOccurs="0"/>
                <xsd:element ref="ns2:TaxCatchAll" minOccurs="0"/>
                <xsd:element ref="ns2:TaxCatchAllLabel" minOccurs="0"/>
                <xsd:element ref="ns3:o7167e73b8724b7bbf91ed3987bef88f" minOccurs="0"/>
                <xsd:element ref="ns2:TaxKeywordTaxHTField" minOccurs="0"/>
                <xsd:element ref="ns2:o31bc9aaa7f148a5aa81d1ab36293ebd" minOccurs="0"/>
                <xsd:element ref="ns2:fb60be51899a4dd5b0528c792423108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2" nillable="true" ma:displayName="Description" ma:description="The description provides information about the purpose of the goal. (multiLine)" ma:internalName="Kpi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8cf0a2-72f5-4b2e-b0d2-4cff302af152" elementFormDefault="qualified">
    <xsd:import namespace="http://schemas.microsoft.com/office/2006/documentManagement/types"/>
    <xsd:import namespace="http://schemas.microsoft.com/office/infopath/2007/PartnerControls"/>
    <xsd:element name="PUBStatus" ma:index="5" nillable="true" ma:displayName="PUBStatus" ma:default="Draft" ma:description="The publication status of the document.  The default value is Draft. Definitions of the choices follow:&#10;   Published - The document has been reviewed, approved for publication by the Approval Authority, and is made available through USACE QMS.&#10;   Draft - The document is available for review in USACE QMS, but has not yet been approved by the Approval Authority and is thus only considered to be a Draft.&#10;   Archived - The document is no longer considered Published or Draft, but is retained in USACE QMS for historical or reference purposes.&#10;" ma:format="Dropdown" ma:indexed="true" ma:internalName="PUBStatus0">
      <xsd:simpleType>
        <xsd:restriction base="dms:Choice">
          <xsd:enumeration value="Draft"/>
          <xsd:enumeration value="Published"/>
          <xsd:enumeration value="Archived"/>
        </xsd:restriction>
      </xsd:simpleType>
    </xsd:element>
    <xsd:element name="QMSStatus" ma:index="7" nillable="true" ma:displayName="QMSStatus" ma:default="Draft" ma:description="The publication status of the document.  The default value is Draft. Definitions of the choices follow:&#10;   Published - The document has been reviewed, approved for publication by the Approval Authority, and is made available through USACE QMS.&#10;   Draft - The document is available for review in USACE QMS, but has not yet been approved by the Approval Authority and is thus only considered to be a Draft.&#10;   Archived - The document is no longer considered Published or Draft, but is retained in USACE QMS for historical or reference purposes." ma:format="Dropdown" ma:internalName="QMSStatus" ma:readOnly="false">
      <xsd:simpleType>
        <xsd:restriction base="dms:Choice">
          <xsd:enumeration value="Draft"/>
          <xsd:enumeration value="Published"/>
          <xsd:enumeration value="Archived"/>
        </xsd:restriction>
      </xsd:simpleType>
    </xsd:element>
    <xsd:element name="PrimaryFunction" ma:index="8" nillable="true" ma:displayName="PrimaryFunction" ma:description="The primary function described in the document content. For most documents the primary function and proponent of the document are the same function (e.g., an engineering design document). However, on occasion, a QMSFunction may differ from the document proponent (e.g., a training document for engineering credits.)  A pre-defined list of functions is used for USACE-wide consistency. (See &quot;Table 2. QMSFunction Choice Options”.)" ma:format="Dropdown" ma:indexed="true" ma:internalName="PrimaryFunction0">
      <xsd:simpleType>
        <xsd:restriction base="dms:Choice">
          <xsd:enumeration value="01000 Program/Project Initiation Phase"/>
          <xsd:enumeration value="02000 Program/Project Planning Phase"/>
          <xsd:enumeration value="03000 Program/Project Execution &amp; Control Phase"/>
          <xsd:enumeration value="04000 Program/Project Closeout Phase"/>
          <xsd:enumeration value="05000 PMBP References"/>
          <xsd:enumeration value="06000 Prog Specific – Civil Works"/>
          <xsd:enumeration value="06000 Prog Specific – Contingency Operations"/>
          <xsd:enumeration value="06000 Prog Specific – Interagency &amp; International Support"/>
          <xsd:enumeration value="06000 Prog Specific – Research &amp; Development"/>
          <xsd:enumeration value="07000 Prog Specific – Military"/>
          <xsd:enumeration value="07000 Prog Specific – Environmental"/>
          <xsd:enumeration value="07000 Prog Specific – Installation Support"/>
          <xsd:enumeration value="08000 Engineering and Construction"/>
          <xsd:enumeration value="11000 Resource Management"/>
          <xsd:enumeration value="12000 Regulatory"/>
          <xsd:enumeration value="13000 Operations"/>
          <xsd:enumeration value="14000 Planning (economic analysis, studies, etc.)"/>
          <xsd:enumeration value="15000 Real Estate (acquisition, relocation, disposal)"/>
          <xsd:enumeration value="16000 Safety and Occupational Health"/>
          <xsd:enumeration value="17000 Legal Services"/>
          <xsd:enumeration value="18000 Contracting (acquisition and management)"/>
          <xsd:enumeration value="19000 Emergency Operations and Management"/>
          <xsd:enumeration value="20000 HQUSACE Specific"/>
          <xsd:enumeration value="21000 Command and Control"/>
          <xsd:enumeration value="22000 Quality Control or Assurance"/>
          <xsd:enumeration value="23000 Strategic Management"/>
          <xsd:enumeration value="24000 Regional Business and Interface"/>
          <xsd:enumeration value="25000 Programs and Project Management"/>
          <xsd:enumeration value="27000 Human Resources"/>
          <xsd:enumeration value="28000 Public Affairs (including history)"/>
          <xsd:enumeration value="29000 Logistics"/>
          <xsd:enumeration value="30000 Information Management/ Technology (incl library services)"/>
          <xsd:enumeration value="31000 Administration, Internal Operations, Organizational"/>
          <xsd:enumeration value="32000 Training"/>
          <xsd:enumeration value="33000 Knowledge Management (lessons learned, after action reviews, continuity books, etc.)"/>
          <xsd:enumeration value="34000 Security, Intelligence, or Law Enforcement"/>
          <xsd:enumeration value="35000 Internal Review"/>
          <xsd:enumeration value="36000 Equal Employment Opportunity (EEO)"/>
          <xsd:enumeration value="38000 Tribal Nations"/>
          <xsd:enumeration value="40000 Other"/>
          <xsd:enumeration value="QMS Administration and Operation"/>
        </xsd:restriction>
      </xsd:simpleType>
    </xsd:element>
    <xsd:element name="Primary_x0020_Community_x0020_of_x0020_Practice" ma:index="10" nillable="true" ma:displayName="Primary Community of Practice" ma:list="{c6287d9d-c13c-4972-8ee4-41f336671b09}" ma:internalName="Primary_x0020_Community_x0020_of_x0020_Practice" ma:showField="Title" ma:web="1d8cf0a2-72f5-4b2e-b0d2-4cff302af152">
      <xsd:simpleType>
        <xsd:restriction base="dms:Lookup"/>
      </xsd:simpleType>
    </xsd:element>
    <xsd:element name="ApprovalAuthority" ma:index="11" nillable="true" ma:displayName="ApprovalAuthority" ma:description="The name of the PERSON with the authority to publish a document which causes the workforce to use and follow the information contained within the document. The name is selected from the USACE Global Address List. A SharePoint workflow will route documents to these people for authority to publish the document." ma:indexed="true" ma:list="UserInfo" ma:SharePointGroup="0" ma:internalName="ApprovalAuthorit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adAuthor" ma:index="12" nillable="true" ma:displayName="LeadAuthor" ma:description="The name of the PERSON with the overall responsibility to develop, write, edit, and/or revise the document.  This person is typically a member of the primary Function or Program proponent and serves as the primary point of contact for the document content and comments.  This field will appear in most QMS views. The name is selected from the USACE Global Address List. A SharePoint workflow will initiate the document approval procedure through this person prior to obtaining approval to publish the document from the Approval Authority." ma:indexed="true" ma:list="UserInfo" ma:SharePointGroup="0" ma:internalName="Lead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adAuthorOfcSym" ma:index="13" nillable="true" ma:displayName="LeadAuthorOfcSym" ma:description="The office symbol of the Lead Author, the person with the overall responsibility to develop, write, edit, and/or revise the document." ma:internalName="LeadAuthorOfcSym">
      <xsd:simpleType>
        <xsd:restriction base="dms:Text">
          <xsd:maxLength value="255"/>
        </xsd:restriction>
      </xsd:simpleType>
    </xsd:element>
    <xsd:element name="AuthorTeam" ma:index="14" nillable="true" ma:displayName="AuthorTeam" ma:description="The names of all persons who assist the Lead Author develop, write, edit, and/or revise the document.  The names or groups are selected from the USACE Global Address List. This field will appear in some QMS views to enable users to see who was involved with the authoring of this document." ma:list="UserInfo" ma:SearchPeopleOnly="false" ma:SharePointGroup="0" ma:internalName="AuthorTeam"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thor_x002f_Subject_x0020_Matter_x0020_Expert_x0020__x0028_SME_x0029__x0020_2" ma:index="15" nillable="true" ma:displayName="Author/Subject Matter Expert (SME) 2" ma:list="UserInfo" ma:SharePointGroup="0" ma:internalName="Author_x002F_Subject_x0020_Matter_x0020_Expert_x0020__x0028_SME_x0029__x0020_2"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oint_x0020_of_x0020_Contact" ma:index="16" nillable="true" ma:displayName="Point of Contact" ma:list="UserInfo" ma:SharePointGroup="0" ma:internalName="Point_x0020_of_x0020_Contact"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POC" ma:index="18" nillable="true" ma:displayName="QMSPOC" ma:description="This is the Point of Contact for this file." ma:list="UserInfo" ma:SharePointGroup="0" ma:internalName="QMSPOC"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0032_nd_x0020_Author" ma:index="19" nillable="true" ma:displayName="2nd Author" ma:list="UserInfo" ma:SharePointGroup="0" ma:internalName="_x0032_nd_x0020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therFunctions" ma:index="20" nillable="true" ma:displayName="OtherFunctions" ma:description="Functions, other than the primary functional proponent as indicated in QMSFunction, described within the document. They may be functions involved in, impacted by, or otherwise affected by the information contained within the document. A pre-defined list of functions is used for USACE-wide consistency. There is no default value.  (See &quot;Table 2. QMSFunction Choice Options&quot; for a list of pre-defined values.)" ma:internalName="OtherFunctions0">
      <xsd:complexType>
        <xsd:complexContent>
          <xsd:extension base="dms:MultiChoice">
            <xsd:sequence>
              <xsd:element name="Value" maxOccurs="unbounded" minOccurs="0" nillable="true">
                <xsd:simpleType>
                  <xsd:restriction base="dms:Choice">
                    <xsd:enumeration value="01000 Program/Project Initiation Phase"/>
                    <xsd:enumeration value="02000 Program/Project Planning Phase"/>
                    <xsd:enumeration value="03000 Program/Project Execution &amp; Control Phase"/>
                    <xsd:enumeration value="04000 Program/Project Closeout Phase"/>
                    <xsd:enumeration value="05000 PMBP References"/>
                    <xsd:enumeration value="06000 Prog Specific – Civil Works"/>
                    <xsd:enumeration value="06000 Prog Specific – Contingency Operations"/>
                    <xsd:enumeration value="06000 Prog Specific – Interagency &amp; International Support"/>
                    <xsd:enumeration value="06000 Prog Specific – Research &amp; Development"/>
                    <xsd:enumeration value="07000 Prog Specific – Military"/>
                    <xsd:enumeration value="07000 Prog Specific – Environmental"/>
                    <xsd:enumeration value="07000 Prog Specific – Installation Support"/>
                    <xsd:enumeration value="08000 Engineering"/>
                    <xsd:enumeration value="08000 Construction"/>
                    <xsd:enumeration value="11000 Resource Management"/>
                    <xsd:enumeration value="12000 Regulatory"/>
                    <xsd:enumeration value="13000 Operations"/>
                    <xsd:enumeration value="14000 Planning (economic analysis, studies, etc.)"/>
                    <xsd:enumeration value="15000 Real Estate (acquisition, relocation, disposal)"/>
                    <xsd:enumeration value="16000 Safety and Occupational Health"/>
                    <xsd:enumeration value="17000 Legal Services"/>
                    <xsd:enumeration value="18000 Contracting (acquisition and management)"/>
                    <xsd:enumeration value="19000 Emergency Operations and Management"/>
                    <xsd:enumeration value="20000 HQUSACE Specific"/>
                    <xsd:enumeration value="21000 Command and Control"/>
                    <xsd:enumeration value="22000 Quality Control or Assurance"/>
                    <xsd:enumeration value="23000 Strategic Management"/>
                    <xsd:enumeration value="24000 Regional Business and Interface"/>
                    <xsd:enumeration value="25000 Programs and Project Management"/>
                    <xsd:enumeration value="27000 Human Resources"/>
                    <xsd:enumeration value="28000 Public Affairs (including history)"/>
                    <xsd:enumeration value="29000 Logistics"/>
                    <xsd:enumeration value="30000 Information Management/ Technology (incl library services)"/>
                    <xsd:enumeration value="31000 Administration, Internal Operations, Organizational"/>
                    <xsd:enumeration value="32000 Training"/>
                    <xsd:enumeration value="33000 Knowledge Management (lessons learned, after action reviews, continuity books, etc.)"/>
                    <xsd:enumeration value="34000 Security, Intelligence, or Law Enforcement"/>
                    <xsd:enumeration value="35000 Internal Review"/>
                    <xsd:enumeration value="36000 Equal Employment Opportunity (EEO)"/>
                    <xsd:enumeration value="38000 Tribal Nations"/>
                    <xsd:enumeration value="40000 Other"/>
                    <xsd:enumeration value="QMS Administration and Operation"/>
                  </xsd:restriction>
                </xsd:simpleType>
              </xsd:element>
            </xsd:sequence>
          </xsd:extension>
        </xsd:complexContent>
      </xsd:complexType>
    </xsd:element>
    <xsd:element name="Affected_x0020_Communities_x0020_of_x0020_Practice" ma:index="21" nillable="true" ma:displayName="Affected Communities of Practice" ma:list="{c6287d9d-c13c-4972-8ee4-41f336671b09}" ma:internalName="Affected_x0020_Communities_x0020_of_x0020_Practice" ma:showField="Title" ma:web="1d8cf0a2-72f5-4b2e-b0d2-4cff302af152">
      <xsd:simpleType>
        <xsd:restriction base="dms:Lookup"/>
      </xsd:simpleType>
    </xsd:element>
    <xsd:element name="AffectedOffices" ma:index="23" nillable="true" ma:displayName="AffectedOffices" ma:format="Dropdown" ma:internalName="AffectedOffices">
      <xsd:simpleType>
        <xsd:restriction base="dms:Choice">
          <xsd:enumeration value="249th Battalion"/>
          <xsd:enumeration value="59th Eng DET - FEST-A"/>
          <xsd:enumeration value="Administrative Services"/>
          <xsd:enumeration value="Administrative Staff"/>
          <xsd:enumeration value="A-E Contracts Branch"/>
          <xsd:enumeration value="Area Office"/>
          <xsd:enumeration value="Army Corps of Engineers Information Technology (ACE-IT)"/>
          <xsd:enumeration value="Budget &amp; Manpower"/>
          <xsd:enumeration value="Budget, Manpower &amp; Management Branch"/>
          <xsd:enumeration value="Business Management"/>
          <xsd:enumeration value="Business Management Division"/>
          <xsd:enumeration value="Business Management Office"/>
          <xsd:enumeration value="Business Resource Division"/>
          <xsd:enumeration value="Business Resource Office"/>
          <xsd:enumeration value="Business Technical Division"/>
          <xsd:enumeration value="Center of Expertise"/>
          <xsd:enumeration value="Centers of Standardization (COS)"/>
          <xsd:enumeration value="Civil &amp; Public Works"/>
          <xsd:enumeration value="Civil Works"/>
          <xsd:enumeration value="Civil Works and Construction"/>
          <xsd:enumeration value="Civil Works Integration Division"/>
          <xsd:enumeration value="Civil Works Program"/>
          <xsd:enumeration value="Civil Works Technical"/>
          <xsd:enumeration value="Civilian Personnel Advisory"/>
          <xsd:enumeration value="Civilian Personnel Advisory Center (CPAC)"/>
          <xsd:enumeration value="Coastal Operations"/>
          <xsd:enumeration value="Construction"/>
          <xsd:enumeration value="Construction and Operations"/>
          <xsd:enumeration value="Construction Branch"/>
          <xsd:enumeration value="Construction Division"/>
          <xsd:enumeration value="Construction/A-E Contracts"/>
          <xsd:enumeration value="Contingency Operations"/>
          <xsd:enumeration value="Contingency Operations Office"/>
          <xsd:enumeration value="Continuous Process Improvement"/>
          <xsd:enumeration value="Contracting"/>
          <xsd:enumeration value="Contracting - Director of Contracting (DOC)"/>
          <xsd:enumeration value="Contracting Division"/>
          <xsd:enumeration value="Corporate Information (CI)"/>
          <xsd:enumeration value="Corporate Information Office - Regional Information Office (RIO)"/>
          <xsd:enumeration value="Cost Engineering"/>
          <xsd:enumeration value="CPAC (Civilian Personnel Advisory Center)"/>
          <xsd:enumeration value="Design"/>
          <xsd:enumeration value="Design and Engineering"/>
          <xsd:enumeration value="Design and Planning"/>
          <xsd:enumeration value="Design and Technical Support"/>
          <xsd:enumeration value="Design Branch"/>
          <xsd:enumeration value="Directorate of Programs"/>
          <xsd:enumeration value="Directorate of Regional Business"/>
          <xsd:enumeration value="Dive Coordinator Office"/>
          <xsd:enumeration value="Emergency Management"/>
          <xsd:enumeration value="Emergency Management Division"/>
          <xsd:enumeration value="Emergency Operation Center (EOC)"/>
          <xsd:enumeration value="Employee Support Information"/>
          <xsd:enumeration value="Engineer Inspector General (EIG)"/>
          <xsd:enumeration value="Engineering"/>
          <xsd:enumeration value="Engineering &amp; Construction Division"/>
          <xsd:enumeration value="Engineering and Construction"/>
          <xsd:enumeration value="Engineering and Design"/>
          <xsd:enumeration value="Engineering and Planning"/>
          <xsd:enumeration value="Engineering and Technical Services"/>
          <xsd:enumeration value="Engineering Branch"/>
          <xsd:enumeration value="Engineering Division"/>
          <xsd:enumeration value="Engineering Services"/>
          <xsd:enumeration value="Engineering Services Branch"/>
          <xsd:enumeration value="Environmental"/>
          <xsd:enumeration value="Environmental and Planning"/>
          <xsd:enumeration value="Environmental Technical"/>
          <xsd:enumeration value="Equal Employment Opportunity"/>
          <xsd:enumeration value="Equal Employment Opportunity Office"/>
          <xsd:enumeration value="Executive Office"/>
          <xsd:enumeration value="Executive Office, HQUSACE"/>
          <xsd:enumeration value="Executive Office, MSC"/>
          <xsd:enumeration value="Executive Office/Commander's Office"/>
          <xsd:enumeration value="Facilities Management"/>
          <xsd:enumeration value="Finance &amp; Accounting Branch"/>
          <xsd:enumeration value="Forward Engineer Support Team - Advance"/>
          <xsd:enumeration value="Forward Engineer Support Team - FEST"/>
          <xsd:enumeration value="HECSA (Humphreys Engineer Center Support Activities)"/>
          <xsd:enumeration value="History"/>
          <xsd:enumeration value="Human Relations Office"/>
          <xsd:enumeration value="Human Resources"/>
          <xsd:enumeration value="Human Resources Office"/>
          <xsd:enumeration value="Information Management"/>
          <xsd:enumeration value="Information Management Office"/>
          <xsd:enumeration value="Installation Support"/>
          <xsd:enumeration value="Interagency/International"/>
          <xsd:enumeration value="Internal Review Office"/>
          <xsd:enumeration value="Library"/>
          <xsd:enumeration value="Logistics Management - USACE Logistics Activity (ULA)"/>
          <xsd:enumeration value="Logistics Management Office"/>
          <xsd:enumeration value="Logistics Office"/>
          <xsd:enumeration value="Maintenance"/>
          <xsd:enumeration value="Management Analysis"/>
          <xsd:enumeration value="Management Representative"/>
          <xsd:enumeration value="Military"/>
          <xsd:enumeration value="Military and Construction Operations"/>
          <xsd:enumeration value="Military Integration Division"/>
          <xsd:enumeration value="Military Programs"/>
          <xsd:enumeration value="National Office-Contracting"/>
          <xsd:enumeration value="National Office-Equal Employment Opportunity"/>
          <xsd:enumeration value="National Office-Human Resources"/>
          <xsd:enumeration value="National Office-Information Management-ACE-IT"/>
          <xsd:enumeration value="National Office-Logistics"/>
          <xsd:enumeration value="National Office-Office of Counsel"/>
          <xsd:enumeration value="Natural Resources"/>
          <xsd:enumeration value="Navigation Operations"/>
          <xsd:enumeration value="Navigations/Coastal Operations"/>
          <xsd:enumeration value="Office of Counsel"/>
          <xsd:enumeration value="Office of Counsel (Chief Counsel)"/>
          <xsd:enumeration value="Office of Small Business Programs"/>
          <xsd:enumeration value="Operations"/>
          <xsd:enumeration value="Operations and Regulatory"/>
          <xsd:enumeration value="Operations, Construction and Readiness"/>
          <xsd:enumeration value="Planning"/>
          <xsd:enumeration value="Planning and Environmental"/>
          <xsd:enumeration value="Planning and Operations"/>
          <xsd:enumeration value="Planning and Policy"/>
          <xsd:enumeration value="Planning, Programs, and Project Management"/>
          <xsd:enumeration value="Program and Project Management"/>
          <xsd:enumeration value="Program Directorate"/>
          <xsd:enumeration value="Program Integration Division (PID)"/>
          <xsd:enumeration value="Program Support"/>
          <xsd:enumeration value="Program Support Division"/>
          <xsd:enumeration value="Programs &amp; Project Management Division"/>
          <xsd:enumeration value="Programs Directorate"/>
          <xsd:enumeration value="Programs Office"/>
          <xsd:enumeration value="Public Affairs"/>
          <xsd:enumeration value="Public Affairs Office (PAO)"/>
          <xsd:enumeration value="Public Works"/>
          <xsd:enumeration value="Quality Management"/>
          <xsd:enumeration value="Quality Management Office"/>
          <xsd:enumeration value="Quality Management Representative"/>
          <xsd:enumeration value="Readiness Office"/>
          <xsd:enumeration value="Real Estate"/>
          <xsd:enumeration value="Real Estate Branch"/>
          <xsd:enumeration value="Real Estate Division"/>
          <xsd:enumeration value="Regional Business Directorate"/>
          <xsd:enumeration value="Regional Information Office (RIO)"/>
          <xsd:enumeration value="Regional Integration Team"/>
          <xsd:enumeration value="Regional Integration Team (RIT)"/>
          <xsd:enumeration value="Regional Resource Management Division"/>
          <xsd:enumeration value="Regional Technical Division"/>
          <xsd:enumeration value="Regulatory"/>
          <xsd:enumeration value="Research and Development"/>
          <xsd:enumeration value="Resource Management"/>
          <xsd:enumeration value="Resource Management Office"/>
          <xsd:enumeration value="Safety"/>
          <xsd:enumeration value="Safety &amp; Occupational Health Office"/>
          <xsd:enumeration value="Safety and Occupational Health"/>
          <xsd:enumeration value="Safety and Occupational Health Office"/>
          <xsd:enumeration value="Security"/>
          <xsd:enumeration value="Security and Intelligence"/>
          <xsd:enumeration value="Security and Law Enforcement Office"/>
          <xsd:enumeration value="Security Management Office"/>
          <xsd:enumeration value="Security Office"/>
          <xsd:enumeration value="Services &amp; Support"/>
          <xsd:enumeration value="Small and Disadvantage Business (SADBU)"/>
          <xsd:enumeration value="Small and Disadvantage Business (SADBU) Office"/>
          <xsd:enumeration value="Small Business"/>
          <xsd:enumeration value="Small Business Office"/>
          <xsd:enumeration value="Special Advisor - Integrated Water Resources Planning"/>
          <xsd:enumeration value="Strategy and Integration Office"/>
          <xsd:enumeration value="Technical Integration"/>
          <xsd:enumeration value="Technical Services"/>
          <xsd:enumeration value="Technical Support"/>
          <xsd:enumeration value="Tribal Liaison"/>
          <xsd:enumeration value="Tribal Nations"/>
          <xsd:enumeration value="USACE Logistics Activity (ULA)"/>
          <xsd:enumeration value="Value Engineering"/>
          <xsd:enumeration value="Value Engineering Office"/>
          <xsd:enumeration value="Workforce Management Office"/>
        </xsd:restriction>
      </xsd:simpleType>
    </xsd:element>
    <xsd:element name="Offices" ma:index="24" nillable="true" ma:displayName="Offices" ma:format="Dropdown" ma:internalName="Offices">
      <xsd:simpleType>
        <xsd:restriction base="dms:Choice">
          <xsd:enumeration value="249th Battalion"/>
          <xsd:enumeration value="59th Eng DET - FEST-A"/>
          <xsd:enumeration value="Administrative Services"/>
          <xsd:enumeration value="Administrative Staff"/>
          <xsd:enumeration value="A-E Contracts Branch"/>
          <xsd:enumeration value="Area Office"/>
          <xsd:enumeration value="Army Corps of Engineers Information Technology (ACE-IT)"/>
          <xsd:enumeration value="Budget &amp; Manpower"/>
          <xsd:enumeration value="Budget, Manpower &amp; Management Branch"/>
          <xsd:enumeration value="Business Management"/>
          <xsd:enumeration value="Business Management Division"/>
          <xsd:enumeration value="Business Management Office"/>
          <xsd:enumeration value="Business Resource Division"/>
          <xsd:enumeration value="Business Resource Office"/>
          <xsd:enumeration value="Business Technical Division"/>
          <xsd:enumeration value="Center of Expertise"/>
          <xsd:enumeration value="Centers of Standardization (COS)"/>
          <xsd:enumeration value="Civil &amp; Public Works"/>
          <xsd:enumeration value="Civil Works"/>
          <xsd:enumeration value="Civil Works and Construction"/>
          <xsd:enumeration value="Civil Works Integration Division"/>
          <xsd:enumeration value="Civil Works Program"/>
          <xsd:enumeration value="Civil Works Technical"/>
          <xsd:enumeration value="Civilian Personnel Advisory"/>
          <xsd:enumeration value="Civilian Personnel Advisory Center (CPAC)"/>
          <xsd:enumeration value="Coastal Operations"/>
          <xsd:enumeration value="Construction"/>
          <xsd:enumeration value="Construction and Operations"/>
          <xsd:enumeration value="Construction Branch"/>
          <xsd:enumeration value="Construction Division"/>
          <xsd:enumeration value="Construction/A-E Contracts"/>
          <xsd:enumeration value="Contingency Operations"/>
          <xsd:enumeration value="Contingency Operations Office"/>
          <xsd:enumeration value="Continuous Process Improvement"/>
          <xsd:enumeration value="Contracting"/>
          <xsd:enumeration value="Contracting - Director of Contracting (DOC)"/>
          <xsd:enumeration value="Contracting Division"/>
          <xsd:enumeration value="Corporate Information (CI)"/>
          <xsd:enumeration value="Corporate Information Office - Regional Information Office (RIO)"/>
          <xsd:enumeration value="Cost Engineering"/>
          <xsd:enumeration value="CPAC (Civilian Personnel Advisory Center)"/>
          <xsd:enumeration value="Design"/>
          <xsd:enumeration value="Design and Engineering"/>
          <xsd:enumeration value="Design and Planning"/>
          <xsd:enumeration value="Design and Technical Support"/>
          <xsd:enumeration value="Design Branch"/>
          <xsd:enumeration value="Directorate of Programs"/>
          <xsd:enumeration value="Directorate of Regional Business"/>
          <xsd:enumeration value="Dive Coordinator Office"/>
          <xsd:enumeration value="Emergency Management"/>
          <xsd:enumeration value="Emergency Management Division"/>
          <xsd:enumeration value="Emergency Operation Center (EOC)"/>
          <xsd:enumeration value="Employee Support Information"/>
          <xsd:enumeration value="Engineer Inspector General (EIG)"/>
          <xsd:enumeration value="Engineering"/>
          <xsd:enumeration value="Engineering &amp; Construction Division"/>
          <xsd:enumeration value="Engineering and Construction"/>
          <xsd:enumeration value="Engineering and Design"/>
          <xsd:enumeration value="Engineering and Planning"/>
          <xsd:enumeration value="Engineering and Technical Services"/>
          <xsd:enumeration value="Engineering Branch"/>
          <xsd:enumeration value="Engineering Division"/>
          <xsd:enumeration value="Engineering Services"/>
          <xsd:enumeration value="Engineering Services Branch"/>
          <xsd:enumeration value="Environmental"/>
          <xsd:enumeration value="Environmental and Planning"/>
          <xsd:enumeration value="Environmental Technical"/>
          <xsd:enumeration value="Equal Employment Opportunity"/>
          <xsd:enumeration value="Equal Employment Opportunity Office"/>
          <xsd:enumeration value="Executive Office"/>
          <xsd:enumeration value="Executive Office, HQUSACE"/>
          <xsd:enumeration value="Executive Office, MSC"/>
          <xsd:enumeration value="Executive Office/Commander's Office"/>
          <xsd:enumeration value="Facilities Management"/>
          <xsd:enumeration value="Finance &amp; Accounting Branch"/>
          <xsd:enumeration value="Forward Engineer Support Team - Advance"/>
          <xsd:enumeration value="Forward Engineer Support Team - FEST"/>
          <xsd:enumeration value="HECSA (Humphreys Engineer Center Support Activities)"/>
          <xsd:enumeration value="History"/>
          <xsd:enumeration value="Human Relations Office"/>
          <xsd:enumeration value="Human Resources"/>
          <xsd:enumeration value="Human Resources Office"/>
          <xsd:enumeration value="Information Management"/>
          <xsd:enumeration value="Information Management Office"/>
          <xsd:enumeration value="Installation Support"/>
          <xsd:enumeration value="Interagency/International"/>
          <xsd:enumeration value="Internal Review Office"/>
          <xsd:enumeration value="Library"/>
          <xsd:enumeration value="Logistics Management - USACE Logistics Activity (ULA)"/>
          <xsd:enumeration value="Logistics Management Office"/>
          <xsd:enumeration value="Logistics Office"/>
          <xsd:enumeration value="Maintenance"/>
          <xsd:enumeration value="Management Analysis"/>
          <xsd:enumeration value="Management Representative"/>
          <xsd:enumeration value="Military"/>
          <xsd:enumeration value="Military and Construction Operations"/>
          <xsd:enumeration value="Military Integration Division"/>
          <xsd:enumeration value="Military Programs"/>
          <xsd:enumeration value="National Office-Contracting"/>
          <xsd:enumeration value="National Office-Equal Employment Opportunity"/>
          <xsd:enumeration value="National Office-Human Resources"/>
          <xsd:enumeration value="National Office-Information Management-ACE-IT"/>
          <xsd:enumeration value="National Office-Logistics"/>
          <xsd:enumeration value="National Office-Office of Counsel"/>
          <xsd:enumeration value="Natural Resources"/>
          <xsd:enumeration value="Navigation Operations"/>
          <xsd:enumeration value="Navigations/Coastal Operations"/>
          <xsd:enumeration value="Office of Counsel"/>
          <xsd:enumeration value="Office of Counsel (Chief Counsel)"/>
          <xsd:enumeration value="Office of Small Business Programs"/>
          <xsd:enumeration value="Operations"/>
          <xsd:enumeration value="Operations and Regulatory"/>
          <xsd:enumeration value="Operations, Construction and Readiness"/>
          <xsd:enumeration value="Planning"/>
          <xsd:enumeration value="Planning and Environmental"/>
          <xsd:enumeration value="Planning and Operations"/>
          <xsd:enumeration value="Planning and Policy"/>
          <xsd:enumeration value="Planning, Programs, and Project Management"/>
          <xsd:enumeration value="Program and Project Management"/>
          <xsd:enumeration value="Program Directorate"/>
          <xsd:enumeration value="Program Integration Division (PID)"/>
          <xsd:enumeration value="Program Support"/>
          <xsd:enumeration value="Program Support Division"/>
          <xsd:enumeration value="Programs &amp; Project Management Division"/>
          <xsd:enumeration value="Programs Directorate"/>
          <xsd:enumeration value="Programs Office"/>
          <xsd:enumeration value="Public Affairs"/>
          <xsd:enumeration value="Public Affairs Office (PAO)"/>
          <xsd:enumeration value="Public Works"/>
          <xsd:enumeration value="Quality Management"/>
          <xsd:enumeration value="Quality Management Office"/>
          <xsd:enumeration value="Quality Management Representative"/>
          <xsd:enumeration value="Readiness Office"/>
          <xsd:enumeration value="Real Estate"/>
          <xsd:enumeration value="Real Estate Branch"/>
          <xsd:enumeration value="Real Estate Division"/>
          <xsd:enumeration value="Regional Business Directorate"/>
          <xsd:enumeration value="Regional Information Office (RIO)"/>
          <xsd:enumeration value="Regional Integration Team"/>
          <xsd:enumeration value="Regional Integration Team (RIT)"/>
          <xsd:enumeration value="Regional Resource Management Division"/>
          <xsd:enumeration value="Regional Technical Division"/>
          <xsd:enumeration value="Regulatory"/>
          <xsd:enumeration value="Research and Development"/>
          <xsd:enumeration value="Resource Management"/>
          <xsd:enumeration value="Resource Management Office"/>
          <xsd:enumeration value="Safety"/>
          <xsd:enumeration value="Safety &amp; Occupational Health Office"/>
          <xsd:enumeration value="Safety and Occupational Health"/>
          <xsd:enumeration value="Safety and Occupational Health Office"/>
          <xsd:enumeration value="Security"/>
          <xsd:enumeration value="Security and Intelligence"/>
          <xsd:enumeration value="Security and Law Enforcement Office"/>
          <xsd:enumeration value="Security Management Office"/>
          <xsd:enumeration value="Security Office"/>
          <xsd:enumeration value="Services &amp; Support"/>
          <xsd:enumeration value="Small and Disadvantage Business (SADBU)"/>
          <xsd:enumeration value="Small and Disadvantage Business (SADBU) Office"/>
          <xsd:enumeration value="Small Business"/>
          <xsd:enumeration value="Small Business Office"/>
          <xsd:enumeration value="Special Advisor - Integrated Water Resources Planning"/>
          <xsd:enumeration value="Strategy and Integration Office"/>
          <xsd:enumeration value="Technical Integration"/>
          <xsd:enumeration value="Technical Services"/>
          <xsd:enumeration value="Technical Support"/>
          <xsd:enumeration value="Tribal Liaison"/>
          <xsd:enumeration value="Tribal Nations"/>
          <xsd:enumeration value="USACE Logistics Activity (ULA)"/>
          <xsd:enumeration value="Value Engineering"/>
          <xsd:enumeration value="Value Engineering Office"/>
          <xsd:enumeration value="Workforce Management Office"/>
        </xsd:restriction>
      </xsd:simpleType>
    </xsd:element>
    <xsd:element name="PMBPLink" ma:index="25" nillable="true" ma:displayName="PMBPLink" ma:description="Provides linkages between the document content and one or more PMBP processes supported by the document. There is no default value." ma:internalName="PMBPLink0">
      <xsd:complexType>
        <xsd:complexContent>
          <xsd:extension base="dms:MultiChoice">
            <xsd:sequence>
              <xsd:element name="Value" maxOccurs="unbounded" minOccurs="0" nillable="true">
                <xsd:simpleType>
                  <xsd:restriction base="dms:Choice">
                    <xsd:enumeration value="PROC1000  Work Acceptance"/>
                    <xsd:enumeration value="PROC2000  PMP/PgMP Development"/>
                    <xsd:enumeration value="PROC3000  Project Execution and Control"/>
                    <xsd:enumeration value="PROC4000  Activity/Project/Program Closeout"/>
                    <xsd:enumeration value="PMBP Reference"/>
                  </xsd:restriction>
                </xsd:simpleType>
              </xsd:element>
            </xsd:sequence>
          </xsd:extension>
        </xsd:complexContent>
      </xsd:complexType>
    </xsd:element>
    <xsd:element name="E2EBPLink" ma:index="26" nillable="true" ma:displayName="E2EBPLink" ma:description="Provides linkages between the document and one or more USACE End-to-End Business Processes (E2EBPs) supported by the document. A pre-defined list of USACE E2EBPs is used for USACE-wide consistency. There is no default value. Note: Choice options will be added as E2E BPs are defined." ma:internalName="E2EBPLink0">
      <xsd:complexType>
        <xsd:complexContent>
          <xsd:extension base="dms:MultiChoice">
            <xsd:sequence>
              <xsd:element name="Value" maxOccurs="unbounded" minOccurs="0" nillable="true">
                <xsd:simpleType>
                  <xsd:restriction base="dms:Choice">
                    <xsd:enumeration value="Choice 1"/>
                    <xsd:enumeration value="Choice 2"/>
                    <xsd:enumeration value="Choice 3"/>
                  </xsd:restriction>
                </xsd:simpleType>
              </xsd:element>
            </xsd:sequence>
          </xsd:extension>
        </xsd:complexContent>
      </xsd:complexType>
    </xsd:element>
    <xsd:element name="Characteristics" ma:index="27" nillable="true" ma:displayName="Characteristics" ma:description="This metadata field captures the following characteristics of the document as defined below. There is no default value. Definition of choices follow:&#10;   Supplement - The document provides supplemental information to an Enterprise Standard (ES) to address local or unique requirements.&#10;   Attachment - The document is an attachment to another &quot;primary&quot; document contained within USACE QMS.&#10;   Key Process - The Approval Authority or other appropriate proponent has determined this document to be a key process at the level of the document proponent. Refer to Appendix A of this document for a definition of Key Processes.&#10;   Best Practice - The Approval Authority or other appropriate proponent has determined the content of this document to be a best practice at the level of the document proponent." ma:internalName="Characteristics">
      <xsd:complexType>
        <xsd:complexContent>
          <xsd:extension base="dms:MultiChoice">
            <xsd:sequence>
              <xsd:element name="Value" maxOccurs="unbounded" minOccurs="0" nillable="true">
                <xsd:simpleType>
                  <xsd:restriction base="dms:Choice">
                    <xsd:enumeration value="Supplement"/>
                    <xsd:enumeration value="Attachment"/>
                    <xsd:enumeration value="Key Process"/>
                    <xsd:enumeration value="Best Practice"/>
                  </xsd:restriction>
                </xsd:simpleType>
              </xsd:element>
            </xsd:sequence>
          </xsd:extension>
        </xsd:complexContent>
      </xsd:complexType>
    </xsd:element>
    <xsd:element name="ISOStdParaNum" ma:index="28" nillable="true" ma:displayName="ISOStdParaNum" ma:description="This field associates the purpose and content of a document with the applicable paragraph(s) within ISO 9001:2008 Quality Management System Requirements.  It is often used (though not exclusively) by ISO certified organizations to facilitate certification and auditing or assessing efforts. (See &quot;Table 4. ISO 9001:2008 Standard Paragraph Numbers” for a list of pre-defined values.)" ma:internalName="ISOStdParaNum0">
      <xsd:complexType>
        <xsd:complexContent>
          <xsd:extension base="dms:MultiChoice">
            <xsd:sequence>
              <xsd:element name="Value" maxOccurs="unbounded" minOccurs="0" nillable="true">
                <xsd:simpleType>
                  <xsd:restriction base="dms:Choice">
                    <xsd:enumeration value="4 Quality Management System"/>
                    <xsd:enumeration value="4.1 General Requirements"/>
                    <xsd:enumeration value="4.2 Documentation requirements"/>
                    <xsd:enumeration value="4.2.1 General"/>
                    <xsd:enumeration value="4.2.2 Quality manual"/>
                    <xsd:enumeration value="4.2.3 Control of documents"/>
                    <xsd:enumeration value="4.2.4 Control of records"/>
                    <xsd:enumeration value="5 Management responsibility"/>
                    <xsd:enumeration value="5.1 Management commitment"/>
                    <xsd:enumeration value="5.2 Customer focus"/>
                    <xsd:enumeration value="5.3 Quality policy"/>
                    <xsd:enumeration value="5.4 Planning"/>
                    <xsd:enumeration value="5.4.1 Quality objectives"/>
                    <xsd:enumeration value="5.4.2 Quality management system planning"/>
                    <xsd:enumeration value="5.5 Responsibility, authority and communication"/>
                    <xsd:enumeration value="5.5.1 Responsibility and authority"/>
                    <xsd:enumeration value="5.5.2 Management representative"/>
                    <xsd:enumeration value="5.5.3 Internal communications"/>
                    <xsd:enumeration value="5.6 Management reviews"/>
                    <xsd:enumeration value="5.6.1 General"/>
                    <xsd:enumeration value="5.6.2 Review input"/>
                    <xsd:enumeration value="5.6.3 Review output"/>
                    <xsd:enumeration value="6 Resource management"/>
                    <xsd:enumeration value="6.1 Provision of resource"/>
                    <xsd:enumeration value="6.2 Human resources"/>
                    <xsd:enumeration value="6.2.1 Competence, awareness and training"/>
                    <xsd:enumeration value="6.3 Infrastructure"/>
                    <xsd:enumeration value="6.4 Work environment"/>
                    <xsd:enumeration value="7 Product realization"/>
                    <xsd:enumeration value="7.1 Planning of product realization"/>
                    <xsd:enumeration value="7.2 Customer-related processes"/>
                    <xsd:enumeration value="7.2.1 Determination of requirements related to the product"/>
                    <xsd:enumeration value="7.2.2 Review of requirements related to the product"/>
                    <xsd:enumeration value="7.2.3 Customer communications"/>
                    <xsd:enumeration value="7.3 Design and development"/>
                    <xsd:enumeration value="7.3.1 Design and development planning"/>
                    <xsd:enumeration value="7.3.2 Design and development inputs"/>
                    <xsd:enumeration value="7.3.3 Design and development outputs"/>
                    <xsd:enumeration value="7.3.4 Design and development review"/>
                    <xsd:enumeration value="7.3.5 Design and development verification"/>
                    <xsd:enumeration value="7.3.6 Design and development validation"/>
                    <xsd:enumeration value="7.3.7 Control of design and development changes"/>
                    <xsd:enumeration value="7.4 Purchasing"/>
                    <xsd:enumeration value="7.4.1 Purchasing process"/>
                    <xsd:enumeration value="7.4.2 Purchasing information"/>
                    <xsd:enumeration value="7.4.3 Verification of purchased products"/>
                    <xsd:enumeration value="7.5 Production and service provision"/>
                    <xsd:enumeration value="7.5.1 Control of production and service provision"/>
                    <xsd:enumeration value="7.5.2 Validation of processes for production and service provision"/>
                    <xsd:enumeration value="7.5.3 Identification and traceability"/>
                    <xsd:enumeration value="7.5.4 Customer property"/>
                    <xsd:enumeration value="7.5.5 Preservation of product"/>
                    <xsd:enumeration value="7.6 Control of monitoring and measuring devices"/>
                    <xsd:enumeration value="8 Measurement, analysis and improvement"/>
                    <xsd:enumeration value="8.1 General"/>
                    <xsd:enumeration value="8.2 Monitoring and measurement"/>
                    <xsd:enumeration value="8.2.1 Customer satisfaction"/>
                    <xsd:enumeration value="8.2.2 Internal audit"/>
                    <xsd:enumeration value="8.2.3 Monitoring and measurement of processes"/>
                    <xsd:enumeration value="8.2.4 Monitoring and measurement of product"/>
                    <xsd:enumeration value="8.3 Control of nonconforming products"/>
                    <xsd:enumeration value="8.4 Analysis of data"/>
                    <xsd:enumeration value="8.5 Improvement"/>
                    <xsd:enumeration value="8.5.1 Continual improvement"/>
                    <xsd:enumeration value="8.5.2 Corrective action"/>
                    <xsd:enumeration value="8.5.3 Preventative action"/>
                  </xsd:restriction>
                </xsd:simpleType>
              </xsd:element>
            </xsd:sequence>
          </xsd:extension>
        </xsd:complexContent>
      </xsd:complexType>
    </xsd:element>
    <xsd:element name="QMSISOStdParaNum" ma:index="29" nillable="true" ma:displayName="QMSISOStdParaNum" ma:internalName="QMSISOStdParaNum0">
      <xsd:complexType>
        <xsd:complexContent>
          <xsd:extension base="dms:MultiChoice">
            <xsd:sequence>
              <xsd:element name="Value" maxOccurs="unbounded" minOccurs="0" nillable="true">
                <xsd:simpleType>
                  <xsd:restriction base="dms:Choice">
                    <xsd:enumeration value="4 Quality Management System"/>
                    <xsd:enumeration value="4.1 General Requirements"/>
                    <xsd:enumeration value="4.2 Documentation requirements"/>
                    <xsd:enumeration value="4.2.1 General"/>
                    <xsd:enumeration value="4.2.2 Quality manual"/>
                    <xsd:enumeration value="4.2.3 Control of documents"/>
                    <xsd:enumeration value="4.2.4 Control of records"/>
                    <xsd:enumeration value="5 Management responsibility"/>
                    <xsd:enumeration value="5.1 Management commitment"/>
                    <xsd:enumeration value="5.2 Customer focus"/>
                    <xsd:enumeration value="5.3 Quality policy"/>
                    <xsd:enumeration value="5.4 Planning"/>
                    <xsd:enumeration value="5.4.1 Quality objectives"/>
                    <xsd:enumeration value="5.4.2 Quality management system planning"/>
                    <xsd:enumeration value="5.5 Responsibility, authority and communication"/>
                    <xsd:enumeration value="5.5.1 Responsibility and authority"/>
                    <xsd:enumeration value="5.5.2 Management representative"/>
                    <xsd:enumeration value="5.5.3 Internal communications"/>
                    <xsd:enumeration value="5.6 Management reviews"/>
                    <xsd:enumeration value="5.6.1 General"/>
                    <xsd:enumeration value="5.6.2 Review input"/>
                    <xsd:enumeration value="5.6.3 Review output"/>
                    <xsd:enumeration value="6 Resource management"/>
                    <xsd:enumeration value="6.1 Provision of resource"/>
                    <xsd:enumeration value="6.2 Human resources"/>
                    <xsd:enumeration value="6.2.1 Competence, awareness and training"/>
                    <xsd:enumeration value="6.3 Infrastructure"/>
                    <xsd:enumeration value="6.4 Work environment"/>
                    <xsd:enumeration value="7 Product realization"/>
                    <xsd:enumeration value="7.1 Planning of product realization"/>
                    <xsd:enumeration value="7.2 Customer-related processes"/>
                    <xsd:enumeration value="7.2.1 Determination of requirements related to the product"/>
                    <xsd:enumeration value="7.2.2 Review of requirements related to the product"/>
                    <xsd:enumeration value="7.2.3 Customer communications"/>
                    <xsd:enumeration value="7.3 Design and development"/>
                    <xsd:enumeration value="7.3.1 Design and development planning"/>
                    <xsd:enumeration value="7.3.2 Design and development inputs"/>
                    <xsd:enumeration value="7.3.3 Design and development outputs"/>
                    <xsd:enumeration value="7.3.4 Design and development review"/>
                    <xsd:enumeration value="7.3.5 Design and development verification"/>
                    <xsd:enumeration value="7.3.6 Design and development validation"/>
                    <xsd:enumeration value="7.3.7 Control of design and development changes"/>
                    <xsd:enumeration value="7.4 Purchasing"/>
                    <xsd:enumeration value="7.4.1 Purchasing process"/>
                    <xsd:enumeration value="7.4.2 Purchasing information"/>
                    <xsd:enumeration value="7.4.3 Verification of purchased products"/>
                    <xsd:enumeration value="7.5 Production and service provision"/>
                    <xsd:enumeration value="7.5.1 Control of production and service provision"/>
                    <xsd:enumeration value="7.5.2 Validation of processes for production and service provision"/>
                    <xsd:enumeration value="7.5.3 Identification and traceability"/>
                    <xsd:enumeration value="7.5.4 Customer property"/>
                    <xsd:enumeration value="7.5.5 Preservation of product"/>
                    <xsd:enumeration value="7.6 Control of monitoring and measuring devices"/>
                    <xsd:enumeration value="8 Measurement, analysis and improvement"/>
                    <xsd:enumeration value="8.1 General"/>
                    <xsd:enumeration value="8.2 Monitoring and measurement"/>
                    <xsd:enumeration value="8.2.1 Customer satisfaction"/>
                    <xsd:enumeration value="8.2.2 Internal audit"/>
                    <xsd:enumeration value="8.2.3 Monitoring and measurement of processes"/>
                    <xsd:enumeration value="8.2.4 Monitoring and measurement of product"/>
                    <xsd:enumeration value="8.3 Control of nonconforming products"/>
                    <xsd:enumeration value="8.4 Analysis of data"/>
                    <xsd:enumeration value="8.5 Improvement"/>
                    <xsd:enumeration value="8.5.1 Continual improvement"/>
                    <xsd:enumeration value="8.5.2 Corrective action"/>
                    <xsd:enumeration value="8.5.3 Preventative action"/>
                  </xsd:restriction>
                </xsd:simpleType>
              </xsd:element>
            </xsd:sequence>
          </xsd:extension>
        </xsd:complexContent>
      </xsd:complexType>
    </xsd:element>
    <xsd:element name="UserDef1" ma:index="31" nillable="true" ma:displayName="UserDef1" ma:description="User definable field to assist USACE QMS administrators. It has NO USACE-WIDE DEFINITION. Furthermore, being of type Single Line of Text, this field will NOT appear in the Key Filters area." ma:internalName="UserDef1">
      <xsd:simpleType>
        <xsd:restriction base="dms:Text">
          <xsd:maxLength value="255"/>
        </xsd:restriction>
      </xsd:simpleType>
    </xsd:element>
    <xsd:element name="UserDef2" ma:index="32" nillable="true" ma:displayName="UserDef2" ma:description="User definable field to assist USACE QMS administrators. It has NO USACE-WIDE DEFINITION. Furthermore, being of type Single Line of Text, this field will NOT appear in the Key Filters area." ma:internalName="UserDef2">
      <xsd:simpleType>
        <xsd:restriction base="dms:Text">
          <xsd:maxLength value="255"/>
        </xsd:restriction>
      </xsd:simpleType>
    </xsd:element>
    <xsd:element name="UserDef3" ma:index="33" nillable="true" ma:displayName="UserDef3" ma:description="User definable field to assist USACE QMS administrators. It has NO USACE-WIDE DEFINITION. Furthermore, being of type Single Line of Text, this field will NOT appear in the Key Filters area." ma:internalName="UserDef3">
      <xsd:simpleType>
        <xsd:restriction base="dms:Text">
          <xsd:maxLength value="255"/>
        </xsd:restriction>
      </xsd:simpleType>
    </xsd:element>
    <xsd:element name="Validated" ma:index="34" nillable="true" ma:displayName="Validated" ma:default="0" ma:description="Check this box Yes if you have finished validating the metadata for this file." ma:internalName="Validated">
      <xsd:simpleType>
        <xsd:restriction base="dms:Boolean"/>
      </xsd:simpleType>
    </xsd:element>
    <xsd:element name="_dlc_DocId" ma:index="37" nillable="true" ma:displayName="Document ID Value" ma:description="The value of the document ID assigned to this item." ma:internalName="_dlc_DocId" ma:readOnly="true">
      <xsd:simpleType>
        <xsd:restriction base="dms:Text"/>
      </xsd:simpleType>
    </xsd:element>
    <xsd:element name="_dlc_DocIdUrl" ma:index="3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9" nillable="true" ma:displayName="Persist ID" ma:description="Keep ID on add." ma:hidden="true" ma:internalName="_dlc_DocIdPersistId" ma:readOnly="true">
      <xsd:simpleType>
        <xsd:restriction base="dms:Boolean"/>
      </xsd:simpleType>
    </xsd:element>
    <xsd:element name="TaxCatchAll" ma:index="40" nillable="true" ma:displayName="Taxonomy Catch All Column" ma:hidden="true" ma:list="{2cd086bc-50d0-49df-a9ad-ef80a56a28f2}" ma:internalName="TaxCatchAll" ma:showField="CatchAllData" ma:web="1d8cf0a2-72f5-4b2e-b0d2-4cff302af152">
      <xsd:complexType>
        <xsd:complexContent>
          <xsd:extension base="dms:MultiChoiceLookup">
            <xsd:sequence>
              <xsd:element name="Value" type="dms:Lookup" maxOccurs="unbounded" minOccurs="0" nillable="true"/>
            </xsd:sequence>
          </xsd:extension>
        </xsd:complexContent>
      </xsd:complexType>
    </xsd:element>
    <xsd:element name="TaxCatchAllLabel" ma:index="41" nillable="true" ma:displayName="Taxonomy Catch All Column1" ma:hidden="true" ma:list="{2cd086bc-50d0-49df-a9ad-ef80a56a28f2}" ma:internalName="TaxCatchAllLabel" ma:readOnly="true" ma:showField="CatchAllDataLabel" ma:web="1d8cf0a2-72f5-4b2e-b0d2-4cff302af152">
      <xsd:complexType>
        <xsd:complexContent>
          <xsd:extension base="dms:MultiChoiceLookup">
            <xsd:sequence>
              <xsd:element name="Value" type="dms:Lookup" maxOccurs="unbounded" minOccurs="0" nillable="true"/>
            </xsd:sequence>
          </xsd:extension>
        </xsd:complexContent>
      </xsd:complexType>
    </xsd:element>
    <xsd:element name="TaxKeywordTaxHTField" ma:index="44" nillable="true" ma:taxonomy="true" ma:internalName="TaxKeywordTaxHTField" ma:taxonomyFieldName="TaxKeyword" ma:displayName="Enterprise Keywords" ma:fieldId="{23f27201-bee3-471e-b2e7-b64fd8b7ca38}" ma:taxonomyMulti="true" ma:sspId="b35462ca-3cfc-4729-a31b-b49247c81c57" ma:termSetId="00000000-0000-0000-0000-000000000000" ma:anchorId="00000000-0000-0000-0000-000000000000" ma:open="true" ma:isKeyword="true">
      <xsd:complexType>
        <xsd:sequence>
          <xsd:element ref="pc:Terms" minOccurs="0" maxOccurs="1"/>
        </xsd:sequence>
      </xsd:complexType>
    </xsd:element>
    <xsd:element name="o31bc9aaa7f148a5aa81d1ab36293ebd" ma:index="45" nillable="true" ma:taxonomy="true" ma:internalName="o31bc9aaa7f148a5aa81d1ab36293ebd" ma:taxonomyFieldName="CMDLocation0" ma:displayName="CMDLocation" ma:indexed="true" ma:default="" ma:fieldId="{831bc9aa-a7f1-48a5-aa81-d1ab36293ebd}" ma:sspId="b35462ca-3cfc-4729-a31b-b49247c81c57" ma:termSetId="d6648ad3-0574-4db9-ada1-7ecb127b5486" ma:anchorId="00000000-0000-0000-0000-000000000000" ma:open="false" ma:isKeyword="false">
      <xsd:complexType>
        <xsd:sequence>
          <xsd:element ref="pc:Terms" minOccurs="0" maxOccurs="1"/>
        </xsd:sequence>
      </xsd:complexType>
    </xsd:element>
    <xsd:element name="fb60be51899a4dd5b0528c7924231087" ma:index="46" nillable="true" ma:taxonomy="true" ma:internalName="fb60be51899a4dd5b0528c7924231087" ma:taxonomyFieldName="SubFunctions0" ma:displayName="SubFunctions" ma:default="" ma:fieldId="{fb60be51-899a-4dd5-b052-8c7924231087}" ma:taxonomyMulti="true" ma:sspId="b35462ca-3cfc-4729-a31b-b49247c81c57" ma:termSetId="8f0337c5-5cf1-44ca-ad16-9047191949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c213513-927f-40ae-b1b1-a889cfa7c8bd" elementFormDefault="qualified">
    <xsd:import namespace="http://schemas.microsoft.com/office/2006/documentManagement/types"/>
    <xsd:import namespace="http://schemas.microsoft.com/office/infopath/2007/PartnerControls"/>
    <xsd:element name="QMS_x0020_Status" ma:index="6" nillable="true" ma:displayName="QMSStatus" ma:default="Draft" ma:description="The publication status of the document.  The default value is Draft. Definitions of the choices follow:&#10;   Published - The document has been reviewed, approved for publication by the Approval Authority, and is made available through USACE QMS.&#10;   Draft - The document is available for review in USACE QMS, but has not yet been approved by the Approval Authority and is thus only considered to be a Draft.&#10;   Archived - The document is no longer considered Published or Draft, but is retained in USACE QMS for historical or reference purposes." ma:format="Dropdown" ma:internalName="QMS_x0020_Status0">
      <xsd:simpleType>
        <xsd:restriction base="dms:Choice">
          <xsd:enumeration value="Draft"/>
          <xsd:enumeration value="Published"/>
          <xsd:enumeration value="Archived"/>
        </xsd:restriction>
      </xsd:simpleType>
    </xsd:element>
    <xsd:element name="ProcessNumber" ma:index="9" nillable="true" ma:displayName="QMSFunctionSeries" ma:description="This is the functional series number for this file." ma:format="Dropdown" ma:internalName="ProcessNumber0">
      <xsd:simpleType>
        <xsd:restriction base="dms:Choice">
          <xsd:enumeration value="01000 Program or Project Initiation Phase"/>
          <xsd:enumeration value="02000 Program or Project Planning Phase"/>
          <xsd:enumeration value="03000 Program or Project Execution and Control Phase"/>
          <xsd:enumeration value="04000 Program or Project Closeout Phase"/>
          <xsd:enumeration value="05000 PMBP Manual References"/>
          <xsd:enumeration value="06000 Program Specific Processes-CW or IIS or RD"/>
          <xsd:enumeration value="07000 Program Specific Processes-Mil or Env"/>
          <xsd:enumeration value="08000 Engineering and Construction"/>
          <xsd:enumeration value="09000 Technical Products and Services"/>
          <xsd:enumeration value="11000 Resource Management"/>
          <xsd:enumeration value="12000 Regulatory Processes"/>
          <xsd:enumeration value="13000 Operations Processes"/>
          <xsd:enumeration value="14000 Planning Processes"/>
          <xsd:enumeration value="15000 Real Estate Acquisition Relocation and Disposal"/>
          <xsd:enumeration value="16000 Safety and Occupational Health"/>
          <xsd:enumeration value="17000 Legal Services"/>
          <xsd:enumeration value="18000 Contract Acquisition and Management"/>
          <xsd:enumeration value="19000 Emergency Operations and Management"/>
          <xsd:enumeration value="20000 HQUSACE Specific"/>
          <xsd:enumeration value="21000 Command and Control"/>
          <xsd:enumeration value="22000 Quality Control or Assurance"/>
          <xsd:enumeration value="23000 National or Regional Interface"/>
          <xsd:enumeration value="24000 Regional Business Center"/>
          <xsd:enumeration value="25000 Program Management"/>
          <xsd:enumeration value="27000 Human Resources"/>
          <xsd:enumeration value="28000 Public Affairs"/>
          <xsd:enumeration value="29000 Logistics"/>
          <xsd:enumeration value="30000 Information Management or Information Technology"/>
          <xsd:enumeration value="31000 Administration or Internal Operational or Organizational"/>
          <xsd:enumeration value="32000 Training"/>
          <xsd:enumeration value="33000 Lesson Learned or After Action Report"/>
          <xsd:enumeration value="34000 Security and Intelligence"/>
          <xsd:enumeration value="35000 Internal Review"/>
          <xsd:enumeration value="36000 Equal Employment Opportunity (EEO)"/>
          <xsd:enumeration value="37000 Installation Support"/>
          <xsd:enumeration value="40000 Other"/>
          <xsd:enumeration value="Continuity Books"/>
          <xsd:enumeration value="QMS Operational Process"/>
        </xsd:restriction>
      </xsd:simpleType>
    </xsd:element>
    <xsd:element name="POC" ma:index="17" nillable="true" ma:displayName="QMSPOC" ma:description="This is the Point of Contact for this file." ma:list="UserInfo" ma:SharePointGroup="0" ma:internalName="POC"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7167e73b8724b7bbf91ed3987bef88f" ma:index="42" nillable="true" ma:taxonomy="true" ma:internalName="o7167e73b8724b7bbf91ed3987bef88f" ma:taxonomyFieldName="QMSLocation2" ma:displayName="QMSLocation" ma:default="" ma:fieldId="{87167e73-b872-4b7b-bf91-ed3987bef88f}" ma:sspId="b35462ca-3cfc-4729-a31b-b49247c81c57" ma:termSetId="d6648ad3-0574-4db9-ada1-7ecb127b548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DA91DE-4E2E-4473-9E9F-0ABB9BB9FCA0}">
  <ds:schemaRefs>
    <ds:schemaRef ds:uri="http://schemas.microsoft.com/sharepoint/events"/>
  </ds:schemaRefs>
</ds:datastoreItem>
</file>

<file path=customXml/itemProps2.xml><?xml version="1.0" encoding="utf-8"?>
<ds:datastoreItem xmlns:ds="http://schemas.openxmlformats.org/officeDocument/2006/customXml" ds:itemID="{87D99019-338C-48F5-86F1-35C5D2B3B29F}">
  <ds:schemaRefs>
    <ds:schemaRef ds:uri="http://schemas.microsoft.com/sharepoint/v3/contenttype/forms"/>
  </ds:schemaRefs>
</ds:datastoreItem>
</file>

<file path=customXml/itemProps3.xml><?xml version="1.0" encoding="utf-8"?>
<ds:datastoreItem xmlns:ds="http://schemas.openxmlformats.org/officeDocument/2006/customXml" ds:itemID="{011796EB-2D65-48D4-B225-EFF4A4FD586E}">
  <ds:schemaRefs>
    <ds:schemaRef ds:uri="http://purl.org/dc/terms/"/>
    <ds:schemaRef ds:uri="http://schemas.openxmlformats.org/package/2006/metadata/core-properties"/>
    <ds:schemaRef ds:uri="http://schemas.microsoft.com/sharepoint/v3"/>
    <ds:schemaRef ds:uri="http://purl.org/dc/elements/1.1/"/>
    <ds:schemaRef ds:uri="http://purl.org/dc/dcmitype/"/>
    <ds:schemaRef ds:uri="http://schemas.microsoft.com/office/infopath/2007/PartnerControls"/>
    <ds:schemaRef ds:uri="fc213513-927f-40ae-b1b1-a889cfa7c8bd"/>
    <ds:schemaRef ds:uri="http://schemas.microsoft.com/office/2006/documentManagement/types"/>
    <ds:schemaRef ds:uri="1d8cf0a2-72f5-4b2e-b0d2-4cff302af152"/>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FEA2A5B1-7B01-4F27-BE2A-6A4EEEC9C9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d8cf0a2-72f5-4b2e-b0d2-4cff302af152"/>
    <ds:schemaRef ds:uri="fc213513-927f-40ae-b1b1-a889cfa7c8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Checklist</vt:lpstr>
      <vt:lpstr>Table 1 (Qualitative)</vt:lpstr>
      <vt:lpstr>Table 2 (Preservation)</vt:lpstr>
      <vt:lpstr>BAMI (col A)</vt:lpstr>
      <vt:lpstr>BAMI (col B)</vt:lpstr>
      <vt:lpstr>BAMI (col C)</vt:lpstr>
      <vt:lpstr>Lists of terms</vt:lpstr>
      <vt:lpstr>Checklist!Print_Area</vt:lpstr>
    </vt:vector>
  </TitlesOfParts>
  <Company>US Army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12501-SPD.06 Mitigation Ratio Setting Checklist Excel format</dc:title>
  <dc:creator>Daniel P. Swenson</dc:creator>
  <cp:keywords>mitigation ratio checklist compensatory mitigation regulatory</cp:keywords>
  <cp:lastModifiedBy>l1cordps</cp:lastModifiedBy>
  <cp:lastPrinted>2012-08-02T20:53:47Z</cp:lastPrinted>
  <dcterms:created xsi:type="dcterms:W3CDTF">2009-09-28T16:52:50Z</dcterms:created>
  <dcterms:modified xsi:type="dcterms:W3CDTF">2016-07-28T00:07:54Z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0x010100B0362A94A7FF8E48A243515F0BF53D77004712BFB0398CCC4EBCEF895510330C3D</vt:lpwstr>
  </property>
  <property fmtid="{D5CDD505-2E9C-101B-9397-08002B2CF9AE}" pid="3" name="Primary Community of Practice">
    <vt:lpwstr>16</vt:lpwstr>
  </property>
  <property fmtid="{D5CDD505-2E9C-101B-9397-08002B2CF9AE}" pid="4" name="2nd Author">
    <vt:lpwstr>1117</vt:lpwstr>
  </property>
  <property fmtid="{D5CDD505-2E9C-101B-9397-08002B2CF9AE}" pid="5" name="ES Supplement ?">
    <vt:bool>false</vt:bool>
  </property>
  <property fmtid="{D5CDD505-2E9C-101B-9397-08002B2CF9AE}" pid="6" name="Description0">
    <vt:lpwstr>Attachment 6 to 12501-SPD.</vt:lpwstr>
  </property>
  <property fmtid="{D5CDD505-2E9C-101B-9397-08002B2CF9AE}" pid="7" name="Point of Contact">
    <vt:lpwstr>919</vt:lpwstr>
  </property>
  <property fmtid="{D5CDD505-2E9C-101B-9397-08002B2CF9AE}" pid="8" name="National Process Number">
    <vt:lpwstr>12</vt:lpwstr>
  </property>
  <property fmtid="{D5CDD505-2E9C-101B-9397-08002B2CF9AE}" pid="9" name="QMSLocation">
    <vt:lpwstr>9;#|da54c9db-5898-4616-9ced-c3b4f7844463</vt:lpwstr>
  </property>
  <property fmtid="{D5CDD505-2E9C-101B-9397-08002B2CF9AE}" pid="10" name="Author0">
    <vt:lpwstr>Swenson, Daniel P SPL13553</vt:lpwstr>
  </property>
  <property fmtid="{D5CDD505-2E9C-101B-9397-08002B2CF9AE}" pid="11" name="Best Practice">
    <vt:bool>false</vt:bool>
  </property>
  <property fmtid="{D5CDD505-2E9C-101B-9397-08002B2CF9AE}" pid="12" name="CPI Initiative In Progress-?">
    <vt:lpwstr>No</vt:lpwstr>
  </property>
  <property fmtid="{D5CDD505-2E9C-101B-9397-08002B2CF9AE}" pid="13" name="Advocate/Process Ownder">
    <vt:lpwstr>CESPD-PDS-O</vt:lpwstr>
  </property>
  <property fmtid="{D5CDD505-2E9C-101B-9397-08002B2CF9AE}" pid="14" name="Attachment-?">
    <vt:bool>true</vt:bool>
  </property>
  <property fmtid="{D5CDD505-2E9C-101B-9397-08002B2CF9AE}" pid="15" name="2nd Point of Contact">
    <vt:lpwstr>1117</vt:lpwstr>
  </property>
  <property fmtid="{D5CDD505-2E9C-101B-9397-08002B2CF9AE}" pid="16" name="LegacyProcessLink">
    <vt:lpwstr>, </vt:lpwstr>
  </property>
  <property fmtid="{D5CDD505-2E9C-101B-9397-08002B2CF9AE}" pid="17" name="CPI Project Owner">
    <vt:lpwstr/>
  </property>
  <property fmtid="{D5CDD505-2E9C-101B-9397-08002B2CF9AE}" pid="18" name="QMSOffice">
    <vt:lpwstr>95</vt:lpwstr>
  </property>
  <property fmtid="{D5CDD505-2E9C-101B-9397-08002B2CF9AE}" pid="19" name="CPI Army PowerSteering Link">
    <vt:lpwstr>, </vt:lpwstr>
  </property>
  <property fmtid="{D5CDD505-2E9C-101B-9397-08002B2CF9AE}" pid="20" name="QMS Status">
    <vt:lpwstr>Published</vt:lpwstr>
  </property>
  <property fmtid="{D5CDD505-2E9C-101B-9397-08002B2CF9AE}" pid="21" name="Key Process-?">
    <vt:bool>true</vt:bool>
  </property>
  <property fmtid="{D5CDD505-2E9C-101B-9397-08002B2CF9AE}" pid="22" name="Order">
    <vt:r8>1073200</vt:r8>
  </property>
  <property fmtid="{D5CDD505-2E9C-101B-9397-08002B2CF9AE}" pid="23" name="xd_ProgID">
    <vt:lpwstr/>
  </property>
  <property fmtid="{D5CDD505-2E9C-101B-9397-08002B2CF9AE}" pid="24" name="_SharedFileIndex">
    <vt:lpwstr/>
  </property>
  <property fmtid="{D5CDD505-2E9C-101B-9397-08002B2CF9AE}" pid="25" name="_SourceUrl">
    <vt:lpwstr/>
  </property>
  <property fmtid="{D5CDD505-2E9C-101B-9397-08002B2CF9AE}" pid="26" name="TemplateUrl">
    <vt:lpwstr/>
  </property>
  <property fmtid="{D5CDD505-2E9C-101B-9397-08002B2CF9AE}" pid="27" name="_dlc_DocIdItemGuid">
    <vt:lpwstr>312091e5-2cd2-4c03-91c4-7cd53f340147</vt:lpwstr>
  </property>
  <property fmtid="{D5CDD505-2E9C-101B-9397-08002B2CF9AE}" pid="28" name="District">
    <vt:lpwstr>SPD</vt:lpwstr>
  </property>
  <property fmtid="{D5CDD505-2E9C-101B-9397-08002B2CF9AE}" pid="29" name="ModifiedFileColulmn">
    <vt:r8>0</vt:r8>
  </property>
  <property fmtid="{D5CDD505-2E9C-101B-9397-08002B2CF9AE}" pid="30" name="ProcessNumber0">
    <vt:lpwstr>12000 Regulatory Processes</vt:lpwstr>
  </property>
  <property fmtid="{D5CDD505-2E9C-101B-9397-08002B2CF9AE}" pid="31" name="QMSLocation1">
    <vt:lpwstr>SPDHQ</vt:lpwstr>
  </property>
  <property fmtid="{D5CDD505-2E9C-101B-9397-08002B2CF9AE}" pid="32" name="QMS Conversion Status">
    <vt:r8>1</vt:r8>
  </property>
  <property fmtid="{D5CDD505-2E9C-101B-9397-08002B2CF9AE}" pid="33" name="g663b55694664aab87633222b2270cd5">
    <vt:lpwstr>LRD|da54c9db-5898-4616-9ced-c3b4f7844463</vt:lpwstr>
  </property>
  <property fmtid="{D5CDD505-2E9C-101B-9397-08002B2CF9AE}" pid="34" name="DivDist">
    <vt:lpwstr>9;#LRD|da54c9db-5898-4616-9ced-c3b4f7844463</vt:lpwstr>
  </property>
  <property fmtid="{D5CDD505-2E9C-101B-9397-08002B2CF9AE}" pid="35" name="QMS Status0">
    <vt:lpwstr>Published</vt:lpwstr>
  </property>
  <property fmtid="{D5CDD505-2E9C-101B-9397-08002B2CF9AE}" pid="36" name="QMSLocation10">
    <vt:lpwstr>9;#LRD|da54c9db-5898-4616-9ced-c3b4f7844463</vt:lpwstr>
  </property>
  <property fmtid="{D5CDD505-2E9C-101B-9397-08002B2CF9AE}" pid="37" name="WorkflowChangePath">
    <vt:lpwstr>8a1ff3a7-00fb-46f8-a852-210e461a0353,20;8a1ff3a7-00fb-46f8-a852-210e461a0353,20;8a1ff3a7-00fb-46f8-a852-210e461a0353,20;8a1ff3a7-00fb-46f8-a852-210e461a0353,20;</vt:lpwstr>
  </property>
  <property fmtid="{D5CDD505-2E9C-101B-9397-08002B2CF9AE}" pid="38" name="b80fe6a83b724bebb9e8afd0dfa0ab70">
    <vt:lpwstr>LRD|da54c9db-5898-4616-9ced-c3b4f7844463</vt:lpwstr>
  </property>
  <property fmtid="{D5CDD505-2E9C-101B-9397-08002B2CF9AE}" pid="39" name="Reviewed By">
    <vt:lpwstr>Revised 11/30/2012 per Swenson.</vt:lpwstr>
  </property>
  <property fmtid="{D5CDD505-2E9C-101B-9397-08002B2CF9AE}" pid="40" name="CPI Project Owner0">
    <vt:lpwstr/>
  </property>
  <property fmtid="{D5CDD505-2E9C-101B-9397-08002B2CF9AE}" pid="41" name="Affected Communities of Practice">
    <vt:lpwstr>16</vt:lpwstr>
  </property>
  <property fmtid="{D5CDD505-2E9C-101B-9397-08002B2CF9AE}" pid="42" name="Author/Subject Matter Expert (SME) 2">
    <vt:lpwstr>919</vt:lpwstr>
  </property>
  <property fmtid="{D5CDD505-2E9C-101B-9397-08002B2CF9AE}" pid="43" name="LegacyProcess">
    <vt:bool>false</vt:bool>
  </property>
  <property fmtid="{D5CDD505-2E9C-101B-9397-08002B2CF9AE}" pid="44" name="Process Type">
    <vt:lpwstr>3</vt:lpwstr>
  </property>
  <property fmtid="{D5CDD505-2E9C-101B-9397-08002B2CF9AE}" pid="45" name="QMSMMDLocation">
    <vt:lpwstr/>
  </property>
  <property fmtid="{D5CDD505-2E9C-101B-9397-08002B2CF9AE}" pid="46" name="ISOStandardParagraphNumber">
    <vt:lpwstr/>
  </property>
  <property fmtid="{D5CDD505-2E9C-101B-9397-08002B2CF9AE}" pid="47" name="Affected Offices">
    <vt:lpwstr/>
  </property>
  <property fmtid="{D5CDD505-2E9C-101B-9397-08002B2CF9AE}" pid="48" name="Special200">
    <vt:bool>true</vt:bool>
  </property>
  <property fmtid="{D5CDD505-2E9C-101B-9397-08002B2CF9AE}" pid="49" name="QMSLocation2">
    <vt:lpwstr>13;#SPD|9da9e355-e61c-4f08-b1ce-9cefbb7d7e2d</vt:lpwstr>
  </property>
  <property fmtid="{D5CDD505-2E9C-101B-9397-08002B2CF9AE}" pid="50" name="ConvToQMSMMD">
    <vt:lpwstr>SPDHQ</vt:lpwstr>
  </property>
  <property fmtid="{D5CDD505-2E9C-101B-9397-08002B2CF9AE}" pid="51" name="QMSReference">
    <vt:bool>false</vt:bool>
  </property>
  <property fmtid="{D5CDD505-2E9C-101B-9397-08002B2CF9AE}" pid="52" name="KpiDescription">
    <vt:lpwstr>Attachment 6 to 12501-SPD.</vt:lpwstr>
  </property>
  <property fmtid="{D5CDD505-2E9C-101B-9397-08002B2CF9AE}" pid="53" name="_dlc_policyId">
    <vt:lpwstr/>
  </property>
  <property fmtid="{D5CDD505-2E9C-101B-9397-08002B2CF9AE}" pid="54" name="ItemRetentionFormula">
    <vt:lpwstr/>
  </property>
  <property fmtid="{D5CDD505-2E9C-101B-9397-08002B2CF9AE}" pid="55" name="TaxKeyword">
    <vt:lpwstr>1660;#mitigation ratio checklist compensatory mitigation regulatory|95b9c19e-cfce-4dda-8649-ccd52f16dcb6</vt:lpwstr>
  </property>
  <property fmtid="{D5CDD505-2E9C-101B-9397-08002B2CF9AE}" pid="56" name="n700ce16d9f2476cb64072e41f87714c">
    <vt:lpwstr>|da54c9db-5898-4616-9ced-c3b4f7844463</vt:lpwstr>
  </property>
  <property fmtid="{D5CDD505-2E9C-101B-9397-08002B2CF9AE}" pid="57" name="Keywords0">
    <vt:lpwstr/>
  </property>
  <property fmtid="{D5CDD505-2E9C-101B-9397-08002B2CF9AE}" pid="58" name="Unique Local/Regional Other #2">
    <vt:lpwstr/>
  </property>
  <property fmtid="{D5CDD505-2E9C-101B-9397-08002B2CF9AE}" pid="59" name="Unique Local/Regional Other #3">
    <vt:lpwstr/>
  </property>
  <property fmtid="{D5CDD505-2E9C-101B-9397-08002B2CF9AE}" pid="60" name="QMSSubfunctions">
    <vt:lpwstr/>
  </property>
  <property fmtid="{D5CDD505-2E9C-101B-9397-08002B2CF9AE}" pid="61" name="Unique Local/Regional Lower Level Office/Owner">
    <vt:lpwstr/>
  </property>
  <property fmtid="{D5CDD505-2E9C-101B-9397-08002B2CF9AE}" pid="62" name="Unique Local/Regional Other #4">
    <vt:lpwstr/>
  </property>
  <property fmtid="{D5CDD505-2E9C-101B-9397-08002B2CF9AE}" pid="63" name="Process Reviewed By (Open Text)">
    <vt:lpwstr/>
  </property>
  <property fmtid="{D5CDD505-2E9C-101B-9397-08002B2CF9AE}" pid="64" name="Unique Local/Regional Other #5">
    <vt:lpwstr/>
  </property>
  <property fmtid="{D5CDD505-2E9C-101B-9397-08002B2CF9AE}" pid="65" name="Unique Local/Regional Office/Owner">
    <vt:lpwstr/>
  </property>
  <property fmtid="{D5CDD505-2E9C-101B-9397-08002B2CF9AE}" pid="66" name="POD Unique Process Number">
    <vt:lpwstr/>
  </property>
  <property fmtid="{D5CDD505-2E9C-101B-9397-08002B2CF9AE}" pid="67" name="POD Category">
    <vt:lpwstr/>
  </property>
  <property fmtid="{D5CDD505-2E9C-101B-9397-08002B2CF9AE}" pid="68" name="ReportCategory">
    <vt:lpwstr/>
  </property>
  <property fmtid="{D5CDD505-2E9C-101B-9397-08002B2CF9AE}" pid="69" name="ReportDescription">
    <vt:lpwstr/>
  </property>
  <property fmtid="{D5CDD505-2E9C-101B-9397-08002B2CF9AE}" pid="70" name="ReportStatus">
    <vt:lpwstr/>
  </property>
  <property fmtid="{D5CDD505-2E9C-101B-9397-08002B2CF9AE}" pid="71" name="Unique Other">
    <vt:lpwstr/>
  </property>
  <property fmtid="{D5CDD505-2E9C-101B-9397-08002B2CF9AE}" pid="72" name="Offices">
    <vt:lpwstr>Regulatory</vt:lpwstr>
  </property>
  <property fmtid="{D5CDD505-2E9C-101B-9397-08002B2CF9AE}" pid="73" name="fb60be51899a4dd5b0528c7924231087">
    <vt:lpwstr/>
  </property>
  <property fmtid="{D5CDD505-2E9C-101B-9397-08002B2CF9AE}" pid="74" name="QMSKeywords0">
    <vt:lpwstr/>
  </property>
  <property fmtid="{D5CDD505-2E9C-101B-9397-08002B2CF9AE}" pid="75" name="PUBStatus0">
    <vt:lpwstr>Published</vt:lpwstr>
  </property>
  <property fmtid="{D5CDD505-2E9C-101B-9397-08002B2CF9AE}" pid="76" name="SubFunctions0">
    <vt:lpwstr/>
  </property>
  <property fmtid="{D5CDD505-2E9C-101B-9397-08002B2CF9AE}" pid="77" name="cfbf085b86424108a406af8ffddf0c0f">
    <vt:lpwstr/>
  </property>
  <property fmtid="{D5CDD505-2E9C-101B-9397-08002B2CF9AE}" pid="78" name="Primary COP">
    <vt:lpwstr>Operations and Regulatory</vt:lpwstr>
  </property>
  <property fmtid="{D5CDD505-2E9C-101B-9397-08002B2CF9AE}" pid="79" name="CMDLocation0">
    <vt:lpwstr>13;#SPD|9da9e355-e61c-4f08-b1ce-9cefbb7d7e2d</vt:lpwstr>
  </property>
</Properties>
</file>